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LauraDPN\Desktop\2024 MBN\15. TRIMESTRAL PLAZAS\"/>
    </mc:Choice>
  </mc:AlternateContent>
  <xr:revisionPtr revIDLastSave="0" documentId="13_ncr:1_{9345C76D-0295-443E-9EDF-4E46BF4A5F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_Tabulares_Dependencia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F_Tabulares_Dependencias!$A$6:$Y$383</definedName>
    <definedName name="Hidden_14">[1]Hidden_1!$A$1:$A$11</definedName>
    <definedName name="Hidden_212">[1]Hidden_2!$A$1:$A$2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rwUUONkDH4rD1RsSuewRBBf8xYW7A14+aYjaEavP/lw="/>
    </ext>
  </extLst>
</workbook>
</file>

<file path=xl/calcChain.xml><?xml version="1.0" encoding="utf-8"?>
<calcChain xmlns="http://schemas.openxmlformats.org/spreadsheetml/2006/main">
  <c r="G237" i="1" l="1"/>
  <c r="J237" i="1" s="1"/>
  <c r="G279" i="1"/>
  <c r="J279" i="1" s="1"/>
  <c r="G273" i="1"/>
  <c r="J273" i="1" s="1"/>
  <c r="G114" i="1"/>
  <c r="J114" i="1" s="1"/>
  <c r="G278" i="1"/>
  <c r="J278" i="1" s="1"/>
  <c r="G272" i="1"/>
  <c r="J272" i="1" s="1"/>
  <c r="G113" i="1"/>
  <c r="J113" i="1" s="1"/>
  <c r="G277" i="1"/>
  <c r="J277" i="1" s="1"/>
  <c r="G271" i="1"/>
  <c r="J271" i="1" s="1"/>
  <c r="G112" i="1"/>
  <c r="J112" i="1" s="1"/>
  <c r="G276" i="1"/>
  <c r="J276" i="1" s="1"/>
  <c r="G275" i="1"/>
  <c r="J275" i="1" s="1"/>
  <c r="G274" i="1"/>
  <c r="J274" i="1" s="1"/>
  <c r="G270" i="1"/>
  <c r="J270" i="1" s="1"/>
  <c r="G269" i="1"/>
  <c r="J269" i="1" s="1"/>
  <c r="G268" i="1"/>
  <c r="J268" i="1" s="1"/>
  <c r="G111" i="1"/>
  <c r="J111" i="1" s="1"/>
  <c r="G110" i="1"/>
  <c r="J110" i="1" s="1"/>
  <c r="G109" i="1"/>
  <c r="J109" i="1" s="1"/>
  <c r="I383" i="1" l="1"/>
  <c r="I382" i="1"/>
  <c r="I378" i="1"/>
  <c r="I376" i="1"/>
  <c r="I375" i="1"/>
  <c r="I338" i="1"/>
  <c r="I337" i="1"/>
  <c r="I336" i="1"/>
  <c r="I335" i="1"/>
  <c r="I332" i="1"/>
  <c r="I331" i="1"/>
  <c r="I330" i="1"/>
  <c r="I329" i="1"/>
  <c r="I328" i="1"/>
  <c r="I327" i="1"/>
  <c r="I322" i="1"/>
  <c r="I321" i="1"/>
  <c r="I320" i="1"/>
  <c r="I319" i="1"/>
  <c r="I318" i="1"/>
  <c r="I317" i="1"/>
  <c r="I316" i="1"/>
  <c r="I315" i="1"/>
  <c r="I313" i="1"/>
  <c r="I312" i="1"/>
  <c r="I311" i="1"/>
  <c r="I310" i="1"/>
  <c r="I309" i="1"/>
  <c r="I308" i="1"/>
  <c r="I291" i="1"/>
  <c r="I285" i="1"/>
  <c r="I284" i="1"/>
  <c r="I281" i="1"/>
  <c r="I280" i="1"/>
  <c r="I261" i="1"/>
  <c r="I223" i="1"/>
  <c r="I220" i="1"/>
  <c r="I219" i="1"/>
  <c r="I218" i="1"/>
  <c r="I215" i="1"/>
  <c r="I212" i="1"/>
  <c r="I211" i="1"/>
  <c r="I210" i="1"/>
  <c r="I209" i="1"/>
  <c r="I208" i="1"/>
  <c r="I207" i="1"/>
  <c r="I206" i="1"/>
  <c r="I205" i="1"/>
  <c r="I191" i="1"/>
  <c r="I187" i="1"/>
  <c r="I186" i="1"/>
  <c r="I185" i="1"/>
  <c r="I184" i="1"/>
  <c r="I182" i="1"/>
  <c r="I178" i="1"/>
  <c r="I177" i="1"/>
  <c r="I176" i="1"/>
  <c r="I175" i="1"/>
  <c r="I174" i="1"/>
  <c r="I173" i="1"/>
  <c r="I172" i="1"/>
  <c r="I171" i="1"/>
  <c r="I170" i="1"/>
  <c r="I165" i="1"/>
  <c r="I164" i="1"/>
  <c r="I163" i="1"/>
  <c r="I162" i="1"/>
  <c r="I153" i="1"/>
  <c r="I152" i="1"/>
  <c r="I151" i="1"/>
  <c r="I150" i="1"/>
  <c r="I149" i="1"/>
  <c r="I148" i="1"/>
  <c r="I147" i="1"/>
  <c r="I146" i="1"/>
  <c r="I145" i="1"/>
  <c r="I141" i="1"/>
  <c r="I140" i="1"/>
  <c r="I137" i="1"/>
  <c r="I134" i="1"/>
  <c r="I132" i="1"/>
  <c r="I65" i="1"/>
  <c r="I62" i="1"/>
  <c r="I61" i="1"/>
  <c r="I60" i="1"/>
  <c r="I59" i="1"/>
  <c r="I58" i="1"/>
  <c r="I57" i="1"/>
  <c r="I56" i="1"/>
  <c r="I55" i="1"/>
  <c r="I54" i="1"/>
  <c r="I53" i="1"/>
  <c r="H383" i="1"/>
  <c r="H382" i="1"/>
  <c r="H378" i="1"/>
  <c r="H376" i="1"/>
  <c r="H375" i="1"/>
  <c r="H338" i="1"/>
  <c r="H337" i="1"/>
  <c r="H336" i="1"/>
  <c r="H335" i="1"/>
  <c r="H332" i="1"/>
  <c r="H331" i="1"/>
  <c r="H330" i="1"/>
  <c r="H329" i="1"/>
  <c r="H328" i="1"/>
  <c r="H327" i="1"/>
  <c r="H322" i="1"/>
  <c r="H321" i="1"/>
  <c r="H320" i="1"/>
  <c r="H319" i="1"/>
  <c r="H318" i="1"/>
  <c r="H317" i="1"/>
  <c r="H316" i="1"/>
  <c r="H315" i="1"/>
  <c r="H313" i="1"/>
  <c r="H312" i="1"/>
  <c r="H311" i="1"/>
  <c r="H310" i="1"/>
  <c r="H309" i="1"/>
  <c r="H308" i="1"/>
  <c r="H291" i="1"/>
  <c r="H285" i="1"/>
  <c r="H284" i="1"/>
  <c r="H281" i="1"/>
  <c r="H280" i="1"/>
  <c r="H261" i="1"/>
  <c r="H223" i="1"/>
  <c r="H220" i="1"/>
  <c r="H219" i="1"/>
  <c r="H218" i="1"/>
  <c r="H215" i="1"/>
  <c r="H212" i="1"/>
  <c r="H211" i="1"/>
  <c r="H210" i="1"/>
  <c r="H209" i="1"/>
  <c r="H208" i="1"/>
  <c r="H207" i="1"/>
  <c r="H206" i="1"/>
  <c r="H205" i="1"/>
  <c r="H191" i="1"/>
  <c r="H187" i="1"/>
  <c r="H186" i="1"/>
  <c r="H185" i="1"/>
  <c r="H184" i="1"/>
  <c r="H182" i="1"/>
  <c r="H178" i="1"/>
  <c r="H177" i="1"/>
  <c r="H176" i="1"/>
  <c r="H175" i="1"/>
  <c r="H174" i="1"/>
  <c r="H173" i="1"/>
  <c r="H172" i="1"/>
  <c r="H171" i="1"/>
  <c r="H170" i="1"/>
  <c r="H165" i="1"/>
  <c r="H164" i="1"/>
  <c r="H163" i="1"/>
  <c r="H162" i="1"/>
  <c r="H153" i="1"/>
  <c r="H152" i="1"/>
  <c r="H151" i="1"/>
  <c r="H150" i="1"/>
  <c r="H149" i="1"/>
  <c r="H148" i="1"/>
  <c r="H147" i="1"/>
  <c r="H146" i="1"/>
  <c r="H145" i="1"/>
  <c r="H141" i="1"/>
  <c r="H140" i="1"/>
  <c r="H137" i="1"/>
  <c r="H134" i="1"/>
  <c r="H132" i="1"/>
  <c r="H65" i="1"/>
  <c r="H62" i="1"/>
  <c r="H61" i="1"/>
  <c r="H60" i="1"/>
  <c r="H59" i="1"/>
  <c r="H58" i="1"/>
  <c r="H57" i="1"/>
  <c r="H56" i="1"/>
  <c r="H55" i="1"/>
  <c r="H54" i="1"/>
  <c r="H53" i="1"/>
  <c r="F383" i="1"/>
  <c r="F382" i="1"/>
  <c r="F378" i="1"/>
  <c r="F376" i="1"/>
  <c r="F375" i="1"/>
  <c r="F338" i="1"/>
  <c r="F337" i="1"/>
  <c r="F336" i="1"/>
  <c r="F335" i="1"/>
  <c r="F332" i="1"/>
  <c r="F331" i="1"/>
  <c r="F330" i="1"/>
  <c r="F329" i="1"/>
  <c r="F328" i="1"/>
  <c r="F327" i="1"/>
  <c r="F322" i="1"/>
  <c r="F321" i="1"/>
  <c r="F320" i="1"/>
  <c r="F319" i="1"/>
  <c r="F318" i="1"/>
  <c r="F317" i="1"/>
  <c r="F316" i="1"/>
  <c r="F315" i="1"/>
  <c r="F313" i="1"/>
  <c r="F312" i="1"/>
  <c r="F311" i="1"/>
  <c r="F310" i="1"/>
  <c r="F309" i="1"/>
  <c r="F308" i="1"/>
  <c r="F291" i="1"/>
  <c r="F285" i="1"/>
  <c r="F284" i="1"/>
  <c r="F281" i="1"/>
  <c r="F280" i="1"/>
  <c r="F261" i="1"/>
  <c r="F223" i="1"/>
  <c r="F220" i="1"/>
  <c r="F219" i="1"/>
  <c r="F218" i="1"/>
  <c r="F215" i="1"/>
  <c r="F212" i="1"/>
  <c r="F211" i="1"/>
  <c r="F210" i="1"/>
  <c r="F209" i="1"/>
  <c r="F208" i="1"/>
  <c r="F207" i="1"/>
  <c r="F206" i="1"/>
  <c r="F205" i="1"/>
  <c r="F191" i="1"/>
  <c r="F187" i="1"/>
  <c r="F186" i="1"/>
  <c r="F185" i="1"/>
  <c r="F184" i="1"/>
  <c r="F182" i="1"/>
  <c r="F178" i="1"/>
  <c r="F177" i="1"/>
  <c r="F176" i="1"/>
  <c r="F175" i="1"/>
  <c r="F174" i="1"/>
  <c r="F173" i="1"/>
  <c r="F172" i="1"/>
  <c r="F171" i="1"/>
  <c r="F170" i="1"/>
  <c r="F165" i="1"/>
  <c r="F164" i="1"/>
  <c r="F163" i="1"/>
  <c r="F162" i="1"/>
  <c r="F153" i="1"/>
  <c r="F152" i="1"/>
  <c r="F151" i="1"/>
  <c r="F150" i="1"/>
  <c r="F149" i="1"/>
  <c r="F148" i="1"/>
  <c r="F147" i="1"/>
  <c r="F146" i="1"/>
  <c r="F145" i="1"/>
  <c r="F141" i="1"/>
  <c r="F140" i="1"/>
  <c r="F137" i="1"/>
  <c r="F134" i="1"/>
  <c r="F132" i="1"/>
  <c r="F65" i="1"/>
  <c r="F62" i="1"/>
  <c r="F61" i="1"/>
  <c r="F60" i="1"/>
  <c r="F59" i="1"/>
  <c r="F58" i="1"/>
  <c r="F57" i="1"/>
  <c r="F56" i="1"/>
  <c r="F55" i="1"/>
  <c r="F54" i="1"/>
  <c r="F53" i="1"/>
  <c r="E383" i="1"/>
  <c r="G383" i="1" s="1"/>
  <c r="E382" i="1"/>
  <c r="E378" i="1"/>
  <c r="E376" i="1"/>
  <c r="E375" i="1"/>
  <c r="E338" i="1"/>
  <c r="E337" i="1"/>
  <c r="E336" i="1"/>
  <c r="E335" i="1"/>
  <c r="E332" i="1"/>
  <c r="E331" i="1"/>
  <c r="E330" i="1"/>
  <c r="E329" i="1"/>
  <c r="E328" i="1"/>
  <c r="E327" i="1"/>
  <c r="E322" i="1"/>
  <c r="E321" i="1"/>
  <c r="E320" i="1"/>
  <c r="E319" i="1"/>
  <c r="E318" i="1"/>
  <c r="E317" i="1"/>
  <c r="E316" i="1"/>
  <c r="E315" i="1"/>
  <c r="E313" i="1"/>
  <c r="E312" i="1"/>
  <c r="E311" i="1"/>
  <c r="E310" i="1"/>
  <c r="E309" i="1"/>
  <c r="E308" i="1"/>
  <c r="E291" i="1"/>
  <c r="E285" i="1"/>
  <c r="E284" i="1"/>
  <c r="E281" i="1"/>
  <c r="G281" i="1" s="1"/>
  <c r="E280" i="1"/>
  <c r="E261" i="1"/>
  <c r="E223" i="1"/>
  <c r="E220" i="1"/>
  <c r="E219" i="1"/>
  <c r="E218" i="1"/>
  <c r="E215" i="1"/>
  <c r="E212" i="1"/>
  <c r="E211" i="1"/>
  <c r="E210" i="1"/>
  <c r="E209" i="1"/>
  <c r="E208" i="1"/>
  <c r="E207" i="1"/>
  <c r="E206" i="1"/>
  <c r="E205" i="1"/>
  <c r="E191" i="1"/>
  <c r="G191" i="1" s="1"/>
  <c r="E187" i="1"/>
  <c r="E186" i="1"/>
  <c r="E185" i="1"/>
  <c r="E184" i="1"/>
  <c r="E182" i="1"/>
  <c r="E178" i="1"/>
  <c r="E177" i="1"/>
  <c r="E176" i="1"/>
  <c r="E175" i="1"/>
  <c r="E174" i="1"/>
  <c r="E173" i="1"/>
  <c r="E172" i="1"/>
  <c r="E171" i="1"/>
  <c r="E170" i="1"/>
  <c r="E165" i="1"/>
  <c r="E164" i="1"/>
  <c r="G164" i="1" s="1"/>
  <c r="E163" i="1"/>
  <c r="E162" i="1"/>
  <c r="E153" i="1"/>
  <c r="E152" i="1"/>
  <c r="E151" i="1"/>
  <c r="E150" i="1"/>
  <c r="E149" i="1"/>
  <c r="E148" i="1"/>
  <c r="E147" i="1"/>
  <c r="E146" i="1"/>
  <c r="E145" i="1"/>
  <c r="E141" i="1"/>
  <c r="E140" i="1"/>
  <c r="E137" i="1"/>
  <c r="E134" i="1"/>
  <c r="E132" i="1"/>
  <c r="E65" i="1"/>
  <c r="E62" i="1"/>
  <c r="E61" i="1"/>
  <c r="E60" i="1"/>
  <c r="E59" i="1"/>
  <c r="E58" i="1"/>
  <c r="E57" i="1"/>
  <c r="E56" i="1"/>
  <c r="E55" i="1"/>
  <c r="E54" i="1"/>
  <c r="E53" i="1"/>
  <c r="G280" i="1" l="1"/>
  <c r="G320" i="1"/>
  <c r="G59" i="1"/>
  <c r="J59" i="1" s="1"/>
  <c r="G151" i="1"/>
  <c r="J151" i="1" s="1"/>
  <c r="G182" i="1"/>
  <c r="J182" i="1" s="1"/>
  <c r="G163" i="1"/>
  <c r="J163" i="1" s="1"/>
  <c r="G134" i="1"/>
  <c r="J134" i="1" s="1"/>
  <c r="G165" i="1"/>
  <c r="J165" i="1" s="1"/>
  <c r="G205" i="1"/>
  <c r="J205" i="1" s="1"/>
  <c r="G284" i="1"/>
  <c r="J284" i="1" s="1"/>
  <c r="G65" i="1"/>
  <c r="J65" i="1" s="1"/>
  <c r="G187" i="1"/>
  <c r="J187" i="1" s="1"/>
  <c r="G162" i="1"/>
  <c r="J162" i="1" s="1"/>
  <c r="G186" i="1"/>
  <c r="J186" i="1" s="1"/>
  <c r="G261" i="1"/>
  <c r="J261" i="1" s="1"/>
  <c r="G319" i="1"/>
  <c r="J319" i="1" s="1"/>
  <c r="G378" i="1"/>
  <c r="J378" i="1" s="1"/>
  <c r="G62" i="1"/>
  <c r="J62" i="1" s="1"/>
  <c r="J280" i="1"/>
  <c r="J320" i="1"/>
  <c r="G140" i="1"/>
  <c r="J140" i="1" s="1"/>
  <c r="G171" i="1"/>
  <c r="J171" i="1" s="1"/>
  <c r="G207" i="1"/>
  <c r="J207" i="1" s="1"/>
  <c r="G291" i="1"/>
  <c r="J291" i="1" s="1"/>
  <c r="G328" i="1"/>
  <c r="J328" i="1" s="1"/>
  <c r="G174" i="1"/>
  <c r="J174" i="1" s="1"/>
  <c r="G210" i="1"/>
  <c r="J210" i="1" s="1"/>
  <c r="G310" i="1"/>
  <c r="J310" i="1" s="1"/>
  <c r="G331" i="1"/>
  <c r="J331" i="1" s="1"/>
  <c r="G137" i="1"/>
  <c r="J137" i="1" s="1"/>
  <c r="G141" i="1"/>
  <c r="J141" i="1" s="1"/>
  <c r="G172" i="1"/>
  <c r="J172" i="1" s="1"/>
  <c r="G208" i="1"/>
  <c r="J208" i="1" s="1"/>
  <c r="G308" i="1"/>
  <c r="J308" i="1" s="1"/>
  <c r="G329" i="1"/>
  <c r="J329" i="1" s="1"/>
  <c r="G54" i="1"/>
  <c r="J54" i="1" s="1"/>
  <c r="G55" i="1"/>
  <c r="J55" i="1" s="1"/>
  <c r="G147" i="1"/>
  <c r="J147" i="1" s="1"/>
  <c r="G175" i="1"/>
  <c r="J175" i="1" s="1"/>
  <c r="G211" i="1"/>
  <c r="J211" i="1" s="1"/>
  <c r="G311" i="1"/>
  <c r="J311" i="1" s="1"/>
  <c r="G332" i="1"/>
  <c r="J332" i="1" s="1"/>
  <c r="G146" i="1"/>
  <c r="J146" i="1" s="1"/>
  <c r="G57" i="1"/>
  <c r="J57" i="1" s="1"/>
  <c r="G149" i="1"/>
  <c r="J149" i="1" s="1"/>
  <c r="G177" i="1"/>
  <c r="J177" i="1" s="1"/>
  <c r="G215" i="1"/>
  <c r="J215" i="1" s="1"/>
  <c r="G313" i="1"/>
  <c r="J313" i="1" s="1"/>
  <c r="J164" i="1"/>
  <c r="J191" i="1"/>
  <c r="J281" i="1"/>
  <c r="J383" i="1"/>
  <c r="G212" i="1"/>
  <c r="J212" i="1" s="1"/>
  <c r="G56" i="1"/>
  <c r="J56" i="1" s="1"/>
  <c r="G336" i="1"/>
  <c r="J336" i="1" s="1"/>
  <c r="G132" i="1"/>
  <c r="J132" i="1" s="1"/>
  <c r="G321" i="1"/>
  <c r="J321" i="1" s="1"/>
  <c r="G176" i="1"/>
  <c r="J176" i="1" s="1"/>
  <c r="G178" i="1"/>
  <c r="J178" i="1" s="1"/>
  <c r="G335" i="1"/>
  <c r="J335" i="1" s="1"/>
  <c r="G218" i="1"/>
  <c r="J218" i="1" s="1"/>
  <c r="G219" i="1"/>
  <c r="J219" i="1" s="1"/>
  <c r="G316" i="1"/>
  <c r="J316" i="1" s="1"/>
  <c r="G338" i="1"/>
  <c r="J338" i="1" s="1"/>
  <c r="G312" i="1"/>
  <c r="J312" i="1" s="1"/>
  <c r="G150" i="1"/>
  <c r="J150" i="1" s="1"/>
  <c r="G315" i="1"/>
  <c r="J315" i="1" s="1"/>
  <c r="G60" i="1"/>
  <c r="J60" i="1" s="1"/>
  <c r="G152" i="1"/>
  <c r="J152" i="1" s="1"/>
  <c r="G184" i="1"/>
  <c r="J184" i="1" s="1"/>
  <c r="G220" i="1"/>
  <c r="J220" i="1" s="1"/>
  <c r="G317" i="1"/>
  <c r="J317" i="1" s="1"/>
  <c r="G375" i="1"/>
  <c r="J375" i="1" s="1"/>
  <c r="G148" i="1"/>
  <c r="J148" i="1" s="1"/>
  <c r="G58" i="1"/>
  <c r="J58" i="1" s="1"/>
  <c r="G337" i="1"/>
  <c r="J337" i="1" s="1"/>
  <c r="G61" i="1"/>
  <c r="J61" i="1" s="1"/>
  <c r="G185" i="1"/>
  <c r="J185" i="1" s="1"/>
  <c r="G223" i="1"/>
  <c r="J223" i="1" s="1"/>
  <c r="G318" i="1"/>
  <c r="J318" i="1" s="1"/>
  <c r="G376" i="1"/>
  <c r="J376" i="1" s="1"/>
  <c r="G382" i="1"/>
  <c r="J382" i="1" s="1"/>
  <c r="G322" i="1"/>
  <c r="J322" i="1" s="1"/>
  <c r="G53" i="1"/>
  <c r="J53" i="1" s="1"/>
  <c r="G145" i="1"/>
  <c r="J145" i="1" s="1"/>
  <c r="G173" i="1"/>
  <c r="J173" i="1" s="1"/>
  <c r="G209" i="1"/>
  <c r="J209" i="1" s="1"/>
  <c r="G309" i="1"/>
  <c r="J309" i="1" s="1"/>
  <c r="G330" i="1"/>
  <c r="J330" i="1" s="1"/>
  <c r="G285" i="1"/>
  <c r="J285" i="1" s="1"/>
  <c r="G327" i="1"/>
  <c r="J327" i="1" s="1"/>
  <c r="G206" i="1"/>
  <c r="J206" i="1" s="1"/>
  <c r="G170" i="1"/>
  <c r="J170" i="1" s="1"/>
  <c r="G153" i="1"/>
  <c r="J153" i="1" s="1"/>
  <c r="I381" i="1" l="1"/>
  <c r="I377" i="1"/>
  <c r="I369" i="1"/>
  <c r="I368" i="1"/>
  <c r="I367" i="1"/>
  <c r="I360" i="1"/>
  <c r="I359" i="1"/>
  <c r="I358" i="1"/>
  <c r="I357" i="1"/>
  <c r="I341" i="1"/>
  <c r="I339" i="1"/>
  <c r="I325" i="1"/>
  <c r="I324" i="1"/>
  <c r="I323" i="1"/>
  <c r="I306" i="1"/>
  <c r="I303" i="1"/>
  <c r="I302" i="1"/>
  <c r="I300" i="1"/>
  <c r="I299" i="1"/>
  <c r="I298" i="1"/>
  <c r="I297" i="1"/>
  <c r="I296" i="1"/>
  <c r="I295" i="1"/>
  <c r="I293" i="1"/>
  <c r="I292" i="1"/>
  <c r="I283" i="1"/>
  <c r="I267" i="1"/>
  <c r="I234" i="1"/>
  <c r="I233" i="1"/>
  <c r="I227" i="1"/>
  <c r="I225" i="1"/>
  <c r="I222" i="1"/>
  <c r="I217" i="1"/>
  <c r="I214" i="1"/>
  <c r="I204" i="1"/>
  <c r="I201" i="1"/>
  <c r="I199" i="1"/>
  <c r="I197" i="1"/>
  <c r="I195" i="1"/>
  <c r="I190" i="1"/>
  <c r="I189" i="1"/>
  <c r="I183" i="1"/>
  <c r="I181" i="1"/>
  <c r="I169" i="1"/>
  <c r="I161" i="1"/>
  <c r="I158" i="1"/>
  <c r="I157" i="1"/>
  <c r="I156" i="1"/>
  <c r="I144" i="1"/>
  <c r="I138" i="1"/>
  <c r="I136" i="1"/>
  <c r="I133" i="1"/>
  <c r="I130" i="1"/>
  <c r="I129" i="1"/>
  <c r="I128" i="1"/>
  <c r="I126" i="1"/>
  <c r="I125" i="1"/>
  <c r="I123" i="1"/>
  <c r="I122" i="1"/>
  <c r="I121" i="1"/>
  <c r="I118" i="1"/>
  <c r="I116" i="1"/>
  <c r="I108" i="1"/>
  <c r="I107" i="1"/>
  <c r="I103" i="1"/>
  <c r="I102" i="1"/>
  <c r="I100" i="1"/>
  <c r="I99" i="1"/>
  <c r="I91" i="1"/>
  <c r="I90" i="1"/>
  <c r="I88" i="1"/>
  <c r="I85" i="1"/>
  <c r="I80" i="1"/>
  <c r="I79" i="1"/>
  <c r="I78" i="1"/>
  <c r="I69" i="1"/>
  <c r="I67" i="1"/>
  <c r="I64" i="1"/>
  <c r="I52" i="1"/>
  <c r="I47" i="1"/>
  <c r="I44" i="1"/>
  <c r="I43" i="1"/>
  <c r="I42" i="1"/>
  <c r="I35" i="1"/>
  <c r="I34" i="1"/>
  <c r="I33" i="1"/>
  <c r="I31" i="1"/>
  <c r="I29" i="1"/>
  <c r="I28" i="1"/>
  <c r="I27" i="1"/>
  <c r="I26" i="1"/>
  <c r="I25" i="1"/>
  <c r="I24" i="1"/>
  <c r="I19" i="1"/>
  <c r="I12" i="1"/>
  <c r="I11" i="1"/>
  <c r="H381" i="1"/>
  <c r="H377" i="1"/>
  <c r="H369" i="1"/>
  <c r="H368" i="1"/>
  <c r="H367" i="1"/>
  <c r="H360" i="1"/>
  <c r="H359" i="1"/>
  <c r="H358" i="1"/>
  <c r="H357" i="1"/>
  <c r="H341" i="1"/>
  <c r="H339" i="1"/>
  <c r="H325" i="1"/>
  <c r="H324" i="1"/>
  <c r="H323" i="1"/>
  <c r="H306" i="1"/>
  <c r="H303" i="1"/>
  <c r="H302" i="1"/>
  <c r="H300" i="1"/>
  <c r="H299" i="1"/>
  <c r="H298" i="1"/>
  <c r="H297" i="1"/>
  <c r="H296" i="1"/>
  <c r="H295" i="1"/>
  <c r="H293" i="1"/>
  <c r="H292" i="1"/>
  <c r="H283" i="1"/>
  <c r="H267" i="1"/>
  <c r="H234" i="1"/>
  <c r="H233" i="1"/>
  <c r="H227" i="1"/>
  <c r="H225" i="1"/>
  <c r="H222" i="1"/>
  <c r="H217" i="1"/>
  <c r="H214" i="1"/>
  <c r="H204" i="1"/>
  <c r="H201" i="1"/>
  <c r="H199" i="1"/>
  <c r="H197" i="1"/>
  <c r="H195" i="1"/>
  <c r="H190" i="1"/>
  <c r="H189" i="1"/>
  <c r="H183" i="1"/>
  <c r="H181" i="1"/>
  <c r="H169" i="1"/>
  <c r="H161" i="1"/>
  <c r="H158" i="1"/>
  <c r="H157" i="1"/>
  <c r="H156" i="1"/>
  <c r="H144" i="1"/>
  <c r="H138" i="1"/>
  <c r="H136" i="1"/>
  <c r="H133" i="1"/>
  <c r="H130" i="1"/>
  <c r="H129" i="1"/>
  <c r="H128" i="1"/>
  <c r="H126" i="1"/>
  <c r="H125" i="1"/>
  <c r="H123" i="1"/>
  <c r="H122" i="1"/>
  <c r="H121" i="1"/>
  <c r="H118" i="1"/>
  <c r="H116" i="1"/>
  <c r="H108" i="1"/>
  <c r="H107" i="1"/>
  <c r="H103" i="1"/>
  <c r="H102" i="1"/>
  <c r="H100" i="1"/>
  <c r="H99" i="1"/>
  <c r="H91" i="1"/>
  <c r="H90" i="1"/>
  <c r="H88" i="1"/>
  <c r="H85" i="1"/>
  <c r="H80" i="1"/>
  <c r="H79" i="1"/>
  <c r="H78" i="1"/>
  <c r="H69" i="1"/>
  <c r="H67" i="1"/>
  <c r="H64" i="1"/>
  <c r="H52" i="1"/>
  <c r="H47" i="1"/>
  <c r="H44" i="1"/>
  <c r="H43" i="1"/>
  <c r="H42" i="1"/>
  <c r="H35" i="1"/>
  <c r="H34" i="1"/>
  <c r="H33" i="1"/>
  <c r="H31" i="1"/>
  <c r="H29" i="1"/>
  <c r="H28" i="1"/>
  <c r="H27" i="1"/>
  <c r="H26" i="1"/>
  <c r="H25" i="1"/>
  <c r="H24" i="1"/>
  <c r="H19" i="1"/>
  <c r="H12" i="1"/>
  <c r="H11" i="1"/>
  <c r="F381" i="1"/>
  <c r="F377" i="1"/>
  <c r="F369" i="1"/>
  <c r="F368" i="1"/>
  <c r="F367" i="1"/>
  <c r="F360" i="1"/>
  <c r="F359" i="1"/>
  <c r="F358" i="1"/>
  <c r="F357" i="1"/>
  <c r="F341" i="1"/>
  <c r="F339" i="1"/>
  <c r="F325" i="1"/>
  <c r="F324" i="1"/>
  <c r="F323" i="1"/>
  <c r="F306" i="1"/>
  <c r="F303" i="1"/>
  <c r="F302" i="1"/>
  <c r="F300" i="1"/>
  <c r="F299" i="1"/>
  <c r="F298" i="1"/>
  <c r="F297" i="1"/>
  <c r="F296" i="1"/>
  <c r="F295" i="1"/>
  <c r="F293" i="1"/>
  <c r="F292" i="1"/>
  <c r="F283" i="1"/>
  <c r="F267" i="1"/>
  <c r="F234" i="1"/>
  <c r="F233" i="1"/>
  <c r="F227" i="1"/>
  <c r="F225" i="1"/>
  <c r="F222" i="1"/>
  <c r="F217" i="1"/>
  <c r="F214" i="1"/>
  <c r="F204" i="1"/>
  <c r="F201" i="1"/>
  <c r="F199" i="1"/>
  <c r="F197" i="1"/>
  <c r="F195" i="1"/>
  <c r="F190" i="1"/>
  <c r="F189" i="1"/>
  <c r="F183" i="1"/>
  <c r="F181" i="1"/>
  <c r="F169" i="1"/>
  <c r="F161" i="1"/>
  <c r="F158" i="1"/>
  <c r="F157" i="1"/>
  <c r="F156" i="1"/>
  <c r="F144" i="1"/>
  <c r="F138" i="1"/>
  <c r="F136" i="1"/>
  <c r="F133" i="1"/>
  <c r="F130" i="1"/>
  <c r="F129" i="1"/>
  <c r="F128" i="1"/>
  <c r="F126" i="1"/>
  <c r="F125" i="1"/>
  <c r="F123" i="1"/>
  <c r="F122" i="1"/>
  <c r="F121" i="1"/>
  <c r="F118" i="1"/>
  <c r="F116" i="1"/>
  <c r="F108" i="1"/>
  <c r="F107" i="1"/>
  <c r="F103" i="1"/>
  <c r="F102" i="1"/>
  <c r="F100" i="1"/>
  <c r="F99" i="1"/>
  <c r="F91" i="1"/>
  <c r="F90" i="1"/>
  <c r="F88" i="1"/>
  <c r="F85" i="1"/>
  <c r="F80" i="1"/>
  <c r="F79" i="1"/>
  <c r="F78" i="1"/>
  <c r="F69" i="1"/>
  <c r="F67" i="1"/>
  <c r="F64" i="1"/>
  <c r="F52" i="1"/>
  <c r="F47" i="1"/>
  <c r="F44" i="1"/>
  <c r="F43" i="1"/>
  <c r="F42" i="1"/>
  <c r="F35" i="1"/>
  <c r="F34" i="1"/>
  <c r="F33" i="1"/>
  <c r="F31" i="1"/>
  <c r="F29" i="1"/>
  <c r="F28" i="1"/>
  <c r="F27" i="1"/>
  <c r="F26" i="1"/>
  <c r="F25" i="1"/>
  <c r="F24" i="1"/>
  <c r="F19" i="1"/>
  <c r="F12" i="1"/>
  <c r="F11" i="1"/>
  <c r="E381" i="1"/>
  <c r="E377" i="1"/>
  <c r="G377" i="1" s="1"/>
  <c r="J377" i="1" s="1"/>
  <c r="E369" i="1"/>
  <c r="E368" i="1"/>
  <c r="E367" i="1"/>
  <c r="E360" i="1"/>
  <c r="E359" i="1"/>
  <c r="G359" i="1" s="1"/>
  <c r="J359" i="1" s="1"/>
  <c r="E358" i="1"/>
  <c r="E357" i="1"/>
  <c r="E341" i="1"/>
  <c r="G341" i="1" s="1"/>
  <c r="J341" i="1" s="1"/>
  <c r="E339" i="1"/>
  <c r="E325" i="1"/>
  <c r="G325" i="1" s="1"/>
  <c r="J325" i="1" s="1"/>
  <c r="E324" i="1"/>
  <c r="E323" i="1"/>
  <c r="E306" i="1"/>
  <c r="E303" i="1"/>
  <c r="E302" i="1"/>
  <c r="E300" i="1"/>
  <c r="G300" i="1" s="1"/>
  <c r="J300" i="1" s="1"/>
  <c r="E299" i="1"/>
  <c r="E298" i="1"/>
  <c r="G298" i="1" s="1"/>
  <c r="J298" i="1" s="1"/>
  <c r="E297" i="1"/>
  <c r="E296" i="1"/>
  <c r="E295" i="1"/>
  <c r="E293" i="1"/>
  <c r="G293" i="1" s="1"/>
  <c r="J293" i="1" s="1"/>
  <c r="E292" i="1"/>
  <c r="E283" i="1"/>
  <c r="G283" i="1" s="1"/>
  <c r="J283" i="1" s="1"/>
  <c r="E267" i="1"/>
  <c r="E234" i="1"/>
  <c r="G234" i="1" s="1"/>
  <c r="E233" i="1"/>
  <c r="E227" i="1"/>
  <c r="E225" i="1"/>
  <c r="E222" i="1"/>
  <c r="G222" i="1" s="1"/>
  <c r="J222" i="1" s="1"/>
  <c r="E217" i="1"/>
  <c r="E214" i="1"/>
  <c r="G214" i="1" s="1"/>
  <c r="E204" i="1"/>
  <c r="E201" i="1"/>
  <c r="G201" i="1" s="1"/>
  <c r="J201" i="1" s="1"/>
  <c r="E199" i="1"/>
  <c r="E197" i="1"/>
  <c r="E195" i="1"/>
  <c r="G195" i="1" s="1"/>
  <c r="J195" i="1" s="1"/>
  <c r="E190" i="1"/>
  <c r="E189" i="1"/>
  <c r="E183" i="1"/>
  <c r="G183" i="1" s="1"/>
  <c r="J183" i="1" s="1"/>
  <c r="E181" i="1"/>
  <c r="G181" i="1" s="1"/>
  <c r="E169" i="1"/>
  <c r="G169" i="1" s="1"/>
  <c r="J169" i="1" s="1"/>
  <c r="E161" i="1"/>
  <c r="E158" i="1"/>
  <c r="E157" i="1"/>
  <c r="G157" i="1" s="1"/>
  <c r="J157" i="1" s="1"/>
  <c r="E156" i="1"/>
  <c r="E144" i="1"/>
  <c r="E138" i="1"/>
  <c r="G138" i="1" s="1"/>
  <c r="J138" i="1" s="1"/>
  <c r="E136" i="1"/>
  <c r="G136" i="1" s="1"/>
  <c r="E133" i="1"/>
  <c r="G133" i="1" s="1"/>
  <c r="J133" i="1" s="1"/>
  <c r="E130" i="1"/>
  <c r="E129" i="1"/>
  <c r="E128" i="1"/>
  <c r="G128" i="1" s="1"/>
  <c r="J128" i="1" s="1"/>
  <c r="E126" i="1"/>
  <c r="G126" i="1" s="1"/>
  <c r="J126" i="1" s="1"/>
  <c r="E125" i="1"/>
  <c r="E123" i="1"/>
  <c r="G123" i="1" s="1"/>
  <c r="J123" i="1" s="1"/>
  <c r="E122" i="1"/>
  <c r="G122" i="1" s="1"/>
  <c r="J122" i="1" s="1"/>
  <c r="E121" i="1"/>
  <c r="G121" i="1" s="1"/>
  <c r="J121" i="1" s="1"/>
  <c r="E118" i="1"/>
  <c r="E116" i="1"/>
  <c r="E108" i="1"/>
  <c r="E107" i="1"/>
  <c r="G107" i="1" s="1"/>
  <c r="J107" i="1" s="1"/>
  <c r="E103" i="1"/>
  <c r="E102" i="1"/>
  <c r="G102" i="1" s="1"/>
  <c r="J102" i="1" s="1"/>
  <c r="E100" i="1"/>
  <c r="G100" i="1" s="1"/>
  <c r="J100" i="1" s="1"/>
  <c r="E99" i="1"/>
  <c r="G99" i="1" s="1"/>
  <c r="J99" i="1" s="1"/>
  <c r="E91" i="1"/>
  <c r="E90" i="1"/>
  <c r="E88" i="1"/>
  <c r="G88" i="1" s="1"/>
  <c r="J88" i="1" s="1"/>
  <c r="E85" i="1"/>
  <c r="G85" i="1" s="1"/>
  <c r="E80" i="1"/>
  <c r="E79" i="1"/>
  <c r="G79" i="1" s="1"/>
  <c r="J79" i="1" s="1"/>
  <c r="E78" i="1"/>
  <c r="G78" i="1" s="1"/>
  <c r="J78" i="1" s="1"/>
  <c r="E69" i="1"/>
  <c r="E67" i="1"/>
  <c r="E64" i="1"/>
  <c r="E52" i="1"/>
  <c r="E47" i="1"/>
  <c r="E44" i="1"/>
  <c r="E43" i="1"/>
  <c r="E42" i="1"/>
  <c r="G42" i="1" s="1"/>
  <c r="J42" i="1" s="1"/>
  <c r="E35" i="1"/>
  <c r="E34" i="1"/>
  <c r="E33" i="1"/>
  <c r="E31" i="1"/>
  <c r="G31" i="1" s="1"/>
  <c r="J31" i="1" s="1"/>
  <c r="E29" i="1"/>
  <c r="G29" i="1" s="1"/>
  <c r="E28" i="1"/>
  <c r="E27" i="1"/>
  <c r="G27" i="1" s="1"/>
  <c r="J27" i="1" s="1"/>
  <c r="E26" i="1"/>
  <c r="G26" i="1" s="1"/>
  <c r="J26" i="1" s="1"/>
  <c r="E25" i="1"/>
  <c r="G25" i="1" s="1"/>
  <c r="J25" i="1" s="1"/>
  <c r="E24" i="1"/>
  <c r="E19" i="1"/>
  <c r="E12" i="1"/>
  <c r="E11" i="1"/>
  <c r="G52" i="1" l="1"/>
  <c r="J52" i="1" s="1"/>
  <c r="G43" i="1"/>
  <c r="J43" i="1" s="1"/>
  <c r="J234" i="1"/>
  <c r="G35" i="1"/>
  <c r="J35" i="1" s="1"/>
  <c r="G190" i="1"/>
  <c r="J190" i="1" s="1"/>
  <c r="G306" i="1"/>
  <c r="J306" i="1" s="1"/>
  <c r="G69" i="1"/>
  <c r="J69" i="1" s="1"/>
  <c r="G295" i="1"/>
  <c r="J295" i="1" s="1"/>
  <c r="G358" i="1"/>
  <c r="J358" i="1" s="1"/>
  <c r="J85" i="1"/>
  <c r="J136" i="1"/>
  <c r="J214" i="1"/>
  <c r="G225" i="1"/>
  <c r="J225" i="1" s="1"/>
  <c r="G368" i="1"/>
  <c r="J368" i="1" s="1"/>
  <c r="G339" i="1"/>
  <c r="J339" i="1" s="1"/>
  <c r="G324" i="1"/>
  <c r="J324" i="1" s="1"/>
  <c r="J29" i="1"/>
  <c r="J181" i="1"/>
  <c r="G267" i="1"/>
  <c r="J267" i="1" s="1"/>
  <c r="G108" i="1"/>
  <c r="J108" i="1" s="1"/>
  <c r="G19" i="1"/>
  <c r="J19" i="1" s="1"/>
  <c r="G116" i="1"/>
  <c r="J116" i="1" s="1"/>
  <c r="G158" i="1"/>
  <c r="J158" i="1" s="1"/>
  <c r="G227" i="1"/>
  <c r="J227" i="1" s="1"/>
  <c r="G323" i="1"/>
  <c r="J323" i="1" s="1"/>
  <c r="G161" i="1"/>
  <c r="J161" i="1" s="1"/>
  <c r="G292" i="1"/>
  <c r="J292" i="1" s="1"/>
  <c r="G12" i="1"/>
  <c r="J12" i="1" s="1"/>
  <c r="G80" i="1"/>
  <c r="J80" i="1" s="1"/>
  <c r="G28" i="1"/>
  <c r="J28" i="1" s="1"/>
  <c r="G189" i="1"/>
  <c r="J189" i="1" s="1"/>
  <c r="G33" i="1"/>
  <c r="J33" i="1" s="1"/>
  <c r="G90" i="1"/>
  <c r="J90" i="1" s="1"/>
  <c r="G129" i="1"/>
  <c r="J129" i="1" s="1"/>
  <c r="G197" i="1"/>
  <c r="J197" i="1" s="1"/>
  <c r="G296" i="1"/>
  <c r="J296" i="1" s="1"/>
  <c r="G360" i="1"/>
  <c r="J360" i="1" s="1"/>
  <c r="G67" i="1"/>
  <c r="J67" i="1" s="1"/>
  <c r="G34" i="1"/>
  <c r="J34" i="1" s="1"/>
  <c r="G91" i="1"/>
  <c r="J91" i="1" s="1"/>
  <c r="G130" i="1"/>
  <c r="J130" i="1" s="1"/>
  <c r="G199" i="1"/>
  <c r="J199" i="1" s="1"/>
  <c r="G297" i="1"/>
  <c r="J297" i="1" s="1"/>
  <c r="G367" i="1"/>
  <c r="J367" i="1" s="1"/>
  <c r="G24" i="1"/>
  <c r="J24" i="1" s="1"/>
  <c r="G125" i="1"/>
  <c r="J125" i="1" s="1"/>
  <c r="G233" i="1"/>
  <c r="J233" i="1" s="1"/>
  <c r="G357" i="1"/>
  <c r="J357" i="1" s="1"/>
  <c r="G118" i="1"/>
  <c r="J118" i="1" s="1"/>
  <c r="G156" i="1"/>
  <c r="J156" i="1" s="1"/>
  <c r="G64" i="1"/>
  <c r="J64" i="1" s="1"/>
  <c r="G303" i="1"/>
  <c r="J303" i="1" s="1"/>
  <c r="G44" i="1"/>
  <c r="J44" i="1" s="1"/>
  <c r="G103" i="1"/>
  <c r="J103" i="1" s="1"/>
  <c r="G144" i="1"/>
  <c r="J144" i="1" s="1"/>
  <c r="G217" i="1"/>
  <c r="J217" i="1" s="1"/>
  <c r="G302" i="1"/>
  <c r="J302" i="1" s="1"/>
  <c r="G381" i="1"/>
  <c r="J381" i="1" s="1"/>
  <c r="G47" i="1"/>
  <c r="J47" i="1" s="1"/>
  <c r="G11" i="1"/>
  <c r="J11" i="1" s="1"/>
  <c r="G204" i="1"/>
  <c r="J204" i="1" s="1"/>
  <c r="G299" i="1"/>
  <c r="J299" i="1" s="1"/>
  <c r="G369" i="1"/>
  <c r="J369" i="1" s="1"/>
  <c r="I374" i="1" l="1"/>
  <c r="I362" i="1"/>
  <c r="I361" i="1"/>
  <c r="I263" i="1"/>
  <c r="I256" i="1"/>
  <c r="I202" i="1"/>
  <c r="I101" i="1"/>
  <c r="I86" i="1"/>
  <c r="I82" i="1"/>
  <c r="I45" i="1"/>
  <c r="H374" i="1"/>
  <c r="H362" i="1"/>
  <c r="H361" i="1"/>
  <c r="H263" i="1"/>
  <c r="H256" i="1"/>
  <c r="H202" i="1"/>
  <c r="H101" i="1"/>
  <c r="H86" i="1"/>
  <c r="H82" i="1"/>
  <c r="H45" i="1"/>
  <c r="F362" i="1"/>
  <c r="F361" i="1"/>
  <c r="F256" i="1"/>
  <c r="F202" i="1"/>
  <c r="F45" i="1"/>
  <c r="F86" i="1"/>
  <c r="F374" i="1"/>
  <c r="F101" i="1"/>
  <c r="E374" i="1"/>
  <c r="E362" i="1"/>
  <c r="E361" i="1"/>
  <c r="E263" i="1"/>
  <c r="E256" i="1"/>
  <c r="E202" i="1"/>
  <c r="E101" i="1"/>
  <c r="E86" i="1"/>
  <c r="E82" i="1"/>
  <c r="E45" i="1"/>
  <c r="G362" i="1" l="1"/>
  <c r="J362" i="1" s="1"/>
  <c r="G256" i="1"/>
  <c r="J256" i="1" s="1"/>
  <c r="G361" i="1"/>
  <c r="J361" i="1" s="1"/>
  <c r="G45" i="1"/>
  <c r="J45" i="1" s="1"/>
  <c r="G202" i="1"/>
  <c r="J202" i="1" s="1"/>
  <c r="G86" i="1"/>
  <c r="J86" i="1" s="1"/>
  <c r="G101" i="1"/>
  <c r="J101" i="1" s="1"/>
  <c r="G374" i="1"/>
  <c r="J374" i="1" s="1"/>
  <c r="F263" i="1"/>
  <c r="G263" i="1" s="1"/>
  <c r="J263" i="1" s="1"/>
  <c r="F82" i="1"/>
  <c r="G82" i="1" s="1"/>
  <c r="J82" i="1" s="1"/>
  <c r="I373" i="1" l="1"/>
  <c r="I366" i="1"/>
  <c r="H373" i="1"/>
  <c r="H366" i="1"/>
  <c r="H365" i="1"/>
  <c r="H364" i="1"/>
  <c r="H356" i="1"/>
  <c r="H355" i="1"/>
  <c r="H354" i="1"/>
  <c r="H353" i="1"/>
  <c r="H343" i="1"/>
  <c r="H342" i="1"/>
  <c r="H340" i="1"/>
  <c r="H334" i="1"/>
  <c r="H333" i="1"/>
  <c r="H326" i="1"/>
  <c r="H314" i="1"/>
  <c r="H307" i="1"/>
  <c r="H305" i="1"/>
  <c r="H304" i="1"/>
  <c r="H301" i="1"/>
  <c r="H286" i="1"/>
  <c r="H282" i="1"/>
  <c r="H266" i="1"/>
  <c r="H262" i="1"/>
  <c r="H258" i="1"/>
  <c r="H257" i="1"/>
  <c r="H232" i="1"/>
  <c r="H231" i="1"/>
  <c r="H230" i="1"/>
  <c r="H226" i="1"/>
  <c r="H221" i="1"/>
  <c r="H216" i="1"/>
  <c r="H213" i="1"/>
  <c r="H203" i="1"/>
  <c r="H200" i="1"/>
  <c r="H198" i="1"/>
  <c r="H196" i="1"/>
  <c r="H194" i="1"/>
  <c r="H188" i="1"/>
  <c r="H180" i="1"/>
  <c r="H179" i="1"/>
  <c r="H168" i="1"/>
  <c r="H167" i="1"/>
  <c r="H166" i="1"/>
  <c r="H160" i="1"/>
  <c r="H159" i="1"/>
  <c r="H155" i="1"/>
  <c r="H154" i="1"/>
  <c r="H139" i="1"/>
  <c r="H135" i="1"/>
  <c r="H131" i="1"/>
  <c r="H127" i="1"/>
  <c r="H124" i="1"/>
  <c r="H120" i="1"/>
  <c r="H119" i="1"/>
  <c r="H117" i="1"/>
  <c r="H98" i="1"/>
  <c r="H89" i="1"/>
  <c r="H87" i="1"/>
  <c r="H81" i="1"/>
  <c r="H77" i="1"/>
  <c r="H68" i="1"/>
  <c r="H66" i="1"/>
  <c r="H63" i="1"/>
  <c r="H51" i="1"/>
  <c r="H46" i="1"/>
  <c r="H41" i="1"/>
  <c r="H36" i="1"/>
  <c r="H32" i="1"/>
  <c r="H30" i="1"/>
  <c r="H23" i="1"/>
  <c r="H22" i="1"/>
  <c r="H21" i="1"/>
  <c r="H20" i="1"/>
  <c r="H18" i="1"/>
  <c r="H10" i="1"/>
  <c r="F373" i="1"/>
  <c r="F353" i="1"/>
  <c r="F343" i="1"/>
  <c r="F334" i="1"/>
  <c r="F314" i="1"/>
  <c r="F307" i="1"/>
  <c r="F305" i="1"/>
  <c r="F262" i="1"/>
  <c r="F257" i="1"/>
  <c r="F230" i="1"/>
  <c r="F179" i="1"/>
  <c r="F168" i="1"/>
  <c r="F154" i="1"/>
  <c r="F139" i="1"/>
  <c r="F135" i="1"/>
  <c r="F124" i="1"/>
  <c r="F117" i="1"/>
  <c r="F98" i="1"/>
  <c r="F89" i="1"/>
  <c r="F63" i="1"/>
  <c r="F51" i="1"/>
  <c r="F46" i="1"/>
  <c r="F32" i="1"/>
  <c r="F20" i="1"/>
  <c r="F18" i="1"/>
  <c r="F119" i="1"/>
  <c r="F120" i="1"/>
  <c r="F155" i="1"/>
  <c r="F21" i="1"/>
  <c r="F22" i="1"/>
  <c r="F301" i="1"/>
  <c r="F326" i="1"/>
  <c r="F23" i="1"/>
  <c r="F364" i="1"/>
  <c r="F365" i="1"/>
  <c r="F66" i="1"/>
  <c r="F226" i="1"/>
  <c r="F333" i="1"/>
  <c r="F221" i="1"/>
  <c r="F77" i="1"/>
  <c r="F160" i="1" l="1"/>
  <c r="F10" i="1"/>
  <c r="F81" i="1"/>
  <c r="F166" i="1"/>
  <c r="F231" i="1"/>
  <c r="F340" i="1"/>
  <c r="F216" i="1"/>
  <c r="F87" i="1"/>
  <c r="F167" i="1"/>
  <c r="F232" i="1"/>
  <c r="F342" i="1"/>
  <c r="F258" i="1"/>
  <c r="F354" i="1"/>
  <c r="F188" i="1"/>
  <c r="F266" i="1"/>
  <c r="F355" i="1"/>
  <c r="F30" i="1"/>
  <c r="F194" i="1"/>
  <c r="F282" i="1"/>
  <c r="F356" i="1"/>
  <c r="F196" i="1"/>
  <c r="F286" i="1"/>
  <c r="F213" i="1"/>
  <c r="F180" i="1"/>
  <c r="F36" i="1"/>
  <c r="F127" i="1"/>
  <c r="F198" i="1"/>
  <c r="F203" i="1"/>
  <c r="F41" i="1"/>
  <c r="F131" i="1"/>
  <c r="F200" i="1"/>
  <c r="F304" i="1"/>
  <c r="F366" i="1"/>
  <c r="F68" i="1"/>
  <c r="F159" i="1"/>
  <c r="E18" i="1"/>
  <c r="G18" i="1" s="1"/>
  <c r="E373" i="1"/>
  <c r="G373" i="1" s="1"/>
  <c r="J373" i="1" s="1"/>
  <c r="E366" i="1"/>
  <c r="E365" i="1"/>
  <c r="G365" i="1" s="1"/>
  <c r="E364" i="1"/>
  <c r="G364" i="1" s="1"/>
  <c r="E356" i="1"/>
  <c r="E355" i="1"/>
  <c r="E354" i="1"/>
  <c r="E353" i="1"/>
  <c r="G353" i="1" s="1"/>
  <c r="E343" i="1"/>
  <c r="G343" i="1" s="1"/>
  <c r="E342" i="1"/>
  <c r="E340" i="1"/>
  <c r="E334" i="1"/>
  <c r="G334" i="1" s="1"/>
  <c r="E333" i="1"/>
  <c r="G333" i="1" s="1"/>
  <c r="E326" i="1"/>
  <c r="G326" i="1" s="1"/>
  <c r="E314" i="1"/>
  <c r="G314" i="1" s="1"/>
  <c r="E307" i="1"/>
  <c r="G307" i="1" s="1"/>
  <c r="E305" i="1"/>
  <c r="G305" i="1" s="1"/>
  <c r="E304" i="1"/>
  <c r="E301" i="1"/>
  <c r="G301" i="1" s="1"/>
  <c r="E286" i="1"/>
  <c r="E282" i="1"/>
  <c r="E266" i="1"/>
  <c r="E262" i="1"/>
  <c r="G262" i="1" s="1"/>
  <c r="E258" i="1"/>
  <c r="E257" i="1"/>
  <c r="G257" i="1" s="1"/>
  <c r="E232" i="1"/>
  <c r="E231" i="1"/>
  <c r="E230" i="1"/>
  <c r="G230" i="1" s="1"/>
  <c r="E226" i="1"/>
  <c r="G226" i="1" s="1"/>
  <c r="E221" i="1"/>
  <c r="G221" i="1" s="1"/>
  <c r="E216" i="1"/>
  <c r="E213" i="1"/>
  <c r="E203" i="1"/>
  <c r="E200" i="1"/>
  <c r="E198" i="1"/>
  <c r="E196" i="1"/>
  <c r="E194" i="1"/>
  <c r="E188" i="1"/>
  <c r="E180" i="1"/>
  <c r="E179" i="1"/>
  <c r="G179" i="1" s="1"/>
  <c r="E168" i="1"/>
  <c r="G168" i="1" s="1"/>
  <c r="E167" i="1"/>
  <c r="E166" i="1"/>
  <c r="E160" i="1"/>
  <c r="E159" i="1"/>
  <c r="E155" i="1"/>
  <c r="G155" i="1" s="1"/>
  <c r="E154" i="1"/>
  <c r="G154" i="1" s="1"/>
  <c r="E139" i="1"/>
  <c r="G139" i="1" s="1"/>
  <c r="E135" i="1"/>
  <c r="G135" i="1" s="1"/>
  <c r="E131" i="1"/>
  <c r="E127" i="1"/>
  <c r="E124" i="1"/>
  <c r="G124" i="1" s="1"/>
  <c r="E120" i="1"/>
  <c r="G120" i="1" s="1"/>
  <c r="E119" i="1"/>
  <c r="G119" i="1" s="1"/>
  <c r="E117" i="1"/>
  <c r="G117" i="1" s="1"/>
  <c r="E98" i="1"/>
  <c r="G98" i="1" s="1"/>
  <c r="E89" i="1"/>
  <c r="G89" i="1" s="1"/>
  <c r="E87" i="1"/>
  <c r="E81" i="1"/>
  <c r="E77" i="1"/>
  <c r="G77" i="1" s="1"/>
  <c r="E68" i="1"/>
  <c r="E66" i="1"/>
  <c r="G66" i="1" s="1"/>
  <c r="E63" i="1"/>
  <c r="G63" i="1" s="1"/>
  <c r="E51" i="1"/>
  <c r="G51" i="1" s="1"/>
  <c r="E46" i="1"/>
  <c r="G46" i="1" s="1"/>
  <c r="E41" i="1"/>
  <c r="E36" i="1"/>
  <c r="E32" i="1"/>
  <c r="G32" i="1" s="1"/>
  <c r="E30" i="1"/>
  <c r="E23" i="1"/>
  <c r="G23" i="1" s="1"/>
  <c r="E22" i="1"/>
  <c r="G22" i="1" s="1"/>
  <c r="E21" i="1"/>
  <c r="G21" i="1" s="1"/>
  <c r="E20" i="1"/>
  <c r="G20" i="1" s="1"/>
  <c r="E10" i="1"/>
  <c r="G10" i="1" l="1"/>
  <c r="G87" i="1"/>
  <c r="G232" i="1"/>
  <c r="G198" i="1"/>
  <c r="G127" i="1"/>
  <c r="G131" i="1"/>
  <c r="G167" i="1"/>
  <c r="G36" i="1"/>
  <c r="G355" i="1"/>
  <c r="G342" i="1"/>
  <c r="G30" i="1"/>
  <c r="G196" i="1"/>
  <c r="G304" i="1"/>
  <c r="G366" i="1"/>
  <c r="J366" i="1" s="1"/>
  <c r="G68" i="1"/>
  <c r="G160" i="1"/>
  <c r="G188" i="1"/>
  <c r="G213" i="1"/>
  <c r="G216" i="1"/>
  <c r="G81" i="1"/>
  <c r="G166" i="1"/>
  <c r="G231" i="1"/>
  <c r="G340" i="1"/>
  <c r="G194" i="1"/>
  <c r="G286" i="1"/>
  <c r="G354" i="1"/>
  <c r="G258" i="1"/>
  <c r="G180" i="1"/>
  <c r="G266" i="1"/>
  <c r="I87" i="1"/>
  <c r="I200" i="1"/>
  <c r="I77" i="1"/>
  <c r="J77" i="1" s="1"/>
  <c r="G282" i="1"/>
  <c r="G356" i="1"/>
  <c r="G41" i="1"/>
  <c r="G200" i="1"/>
  <c r="G203" i="1"/>
  <c r="G159" i="1"/>
  <c r="I119" i="1"/>
  <c r="J119" i="1" s="1"/>
  <c r="I22" i="1"/>
  <c r="J22" i="1" s="1"/>
  <c r="J87" i="1" l="1"/>
  <c r="J200" i="1"/>
  <c r="I167" i="1"/>
  <c r="J167" i="1" s="1"/>
  <c r="I301" i="1"/>
  <c r="J301" i="1" s="1"/>
  <c r="I21" i="1"/>
  <c r="J21" i="1" s="1"/>
  <c r="I257" i="1"/>
  <c r="J257" i="1" s="1"/>
  <c r="I282" i="1"/>
  <c r="J282" i="1" s="1"/>
  <c r="I258" i="1"/>
  <c r="J258" i="1" s="1"/>
  <c r="I180" i="1"/>
  <c r="J180" i="1" s="1"/>
  <c r="I36" i="1"/>
  <c r="J36" i="1" s="1"/>
  <c r="I221" i="1"/>
  <c r="J221" i="1" s="1"/>
  <c r="I203" i="1"/>
  <c r="J203" i="1" s="1"/>
  <c r="I216" i="1"/>
  <c r="J216" i="1" s="1"/>
  <c r="I213" i="1"/>
  <c r="J213" i="1" s="1"/>
  <c r="I160" i="1"/>
  <c r="J160" i="1" s="1"/>
  <c r="I168" i="1"/>
  <c r="J168" i="1" s="1"/>
  <c r="I89" i="1"/>
  <c r="J89" i="1" s="1"/>
  <c r="I196" i="1"/>
  <c r="J196" i="1" s="1"/>
  <c r="I333" i="1"/>
  <c r="J333" i="1" s="1"/>
  <c r="I46" i="1"/>
  <c r="J46" i="1" s="1"/>
  <c r="I63" i="1"/>
  <c r="J63" i="1" s="1"/>
  <c r="I10" i="1"/>
  <c r="J10" i="1" s="1"/>
  <c r="I166" i="1"/>
  <c r="J166" i="1" s="1"/>
  <c r="I188" i="1"/>
  <c r="J188" i="1" s="1"/>
  <c r="I340" i="1"/>
  <c r="J340" i="1" s="1"/>
  <c r="I127" i="1"/>
  <c r="J127" i="1" s="1"/>
  <c r="I226" i="1"/>
  <c r="J226" i="1" s="1"/>
  <c r="I41" i="1"/>
  <c r="J41" i="1" s="1"/>
  <c r="I51" i="1"/>
  <c r="J51" i="1" s="1"/>
  <c r="I139" i="1"/>
  <c r="J139" i="1" s="1"/>
  <c r="I307" i="1"/>
  <c r="J307" i="1" s="1"/>
  <c r="I68" i="1"/>
  <c r="J68" i="1" s="1"/>
  <c r="I159" i="1"/>
  <c r="J159" i="1" s="1"/>
  <c r="I343" i="1"/>
  <c r="J343" i="1" s="1"/>
  <c r="I356" i="1"/>
  <c r="J356" i="1" s="1"/>
  <c r="I232" i="1"/>
  <c r="J232" i="1" s="1"/>
  <c r="I30" i="1"/>
  <c r="J30" i="1" s="1"/>
  <c r="I194" i="1"/>
  <c r="J194" i="1" s="1"/>
  <c r="I198" i="1"/>
  <c r="J198" i="1" s="1"/>
  <c r="I131" i="1"/>
  <c r="J131" i="1" s="1"/>
  <c r="I66" i="1"/>
  <c r="J66" i="1" s="1"/>
  <c r="I135" i="1"/>
  <c r="J135" i="1" s="1"/>
  <c r="I314" i="1"/>
  <c r="J314" i="1" s="1"/>
  <c r="I286" i="1"/>
  <c r="J286" i="1" s="1"/>
  <c r="I355" i="1"/>
  <c r="J355" i="1" s="1"/>
  <c r="I231" i="1"/>
  <c r="J231" i="1" s="1"/>
  <c r="I365" i="1"/>
  <c r="J365" i="1" s="1"/>
  <c r="I353" i="1"/>
  <c r="J353" i="1" s="1"/>
  <c r="I305" i="1"/>
  <c r="J305" i="1" s="1"/>
  <c r="I326" i="1"/>
  <c r="J326" i="1" s="1"/>
  <c r="I304" i="1"/>
  <c r="J304" i="1" s="1"/>
  <c r="I266" i="1"/>
  <c r="J266" i="1" s="1"/>
  <c r="I20" i="1"/>
  <c r="J20" i="1" s="1"/>
  <c r="I32" i="1"/>
  <c r="J32" i="1" s="1"/>
  <c r="I124" i="1"/>
  <c r="J124" i="1" s="1"/>
  <c r="I334" i="1"/>
  <c r="J334" i="1" s="1"/>
  <c r="I155" i="1"/>
  <c r="J155" i="1" s="1"/>
  <c r="I81" i="1"/>
  <c r="J81" i="1" s="1"/>
  <c r="I98" i="1"/>
  <c r="J98" i="1" s="1"/>
  <c r="I117" i="1"/>
  <c r="J117" i="1" s="1"/>
  <c r="I120" i="1"/>
  <c r="J120" i="1" s="1"/>
  <c r="I154" i="1"/>
  <c r="J154" i="1" s="1"/>
  <c r="I179" i="1"/>
  <c r="J179" i="1" s="1"/>
  <c r="I18" i="1"/>
  <c r="J18" i="1" s="1"/>
  <c r="I354" i="1"/>
  <c r="J354" i="1" s="1"/>
  <c r="I262" i="1"/>
  <c r="J262" i="1" s="1"/>
  <c r="I230" i="1"/>
  <c r="J230" i="1" s="1"/>
  <c r="I364" i="1"/>
  <c r="J364" i="1" s="1"/>
  <c r="I23" i="1"/>
  <c r="J23" i="1" s="1"/>
  <c r="I342" i="1"/>
  <c r="J342" i="1" s="1"/>
  <c r="F380" i="1" l="1"/>
  <c r="F379" i="1"/>
  <c r="F372" i="1"/>
  <c r="F371" i="1"/>
  <c r="F370" i="1"/>
  <c r="F363" i="1"/>
  <c r="F352" i="1"/>
  <c r="F351" i="1"/>
  <c r="F350" i="1"/>
  <c r="F349" i="1"/>
  <c r="F348" i="1"/>
  <c r="F347" i="1"/>
  <c r="F346" i="1"/>
  <c r="F345" i="1"/>
  <c r="F344" i="1"/>
  <c r="F294" i="1"/>
  <c r="F290" i="1"/>
  <c r="F289" i="1"/>
  <c r="F288" i="1"/>
  <c r="F287" i="1"/>
  <c r="F265" i="1"/>
  <c r="F264" i="1"/>
  <c r="F260" i="1"/>
  <c r="F259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6" i="1"/>
  <c r="F235" i="1"/>
  <c r="F229" i="1"/>
  <c r="F228" i="1"/>
  <c r="F224" i="1"/>
  <c r="F193" i="1"/>
  <c r="F192" i="1"/>
  <c r="F143" i="1"/>
  <c r="F142" i="1"/>
  <c r="F115" i="1"/>
  <c r="F106" i="1"/>
  <c r="F105" i="1"/>
  <c r="F104" i="1"/>
  <c r="F97" i="1"/>
  <c r="F96" i="1"/>
  <c r="F95" i="1"/>
  <c r="F94" i="1"/>
  <c r="F93" i="1"/>
  <c r="F92" i="1"/>
  <c r="F84" i="1"/>
  <c r="F83" i="1"/>
  <c r="F76" i="1"/>
  <c r="F75" i="1"/>
  <c r="F74" i="1"/>
  <c r="F73" i="1"/>
  <c r="F72" i="1"/>
  <c r="F71" i="1"/>
  <c r="F70" i="1"/>
  <c r="F50" i="1"/>
  <c r="F49" i="1"/>
  <c r="F48" i="1"/>
  <c r="F40" i="1"/>
  <c r="F39" i="1"/>
  <c r="F38" i="1"/>
  <c r="F37" i="1"/>
  <c r="F17" i="1"/>
  <c r="F16" i="1"/>
  <c r="F15" i="1"/>
  <c r="F14" i="1"/>
  <c r="F13" i="1"/>
  <c r="F9" i="1"/>
  <c r="F8" i="1"/>
  <c r="F7" i="1"/>
  <c r="E380" i="1"/>
  <c r="E379" i="1"/>
  <c r="E372" i="1"/>
  <c r="E371" i="1"/>
  <c r="E370" i="1"/>
  <c r="E363" i="1"/>
  <c r="G363" i="1" s="1"/>
  <c r="E352" i="1"/>
  <c r="E351" i="1"/>
  <c r="E350" i="1"/>
  <c r="G350" i="1" s="1"/>
  <c r="E349" i="1"/>
  <c r="E348" i="1"/>
  <c r="E347" i="1"/>
  <c r="E346" i="1"/>
  <c r="E345" i="1"/>
  <c r="E344" i="1"/>
  <c r="E294" i="1"/>
  <c r="E290" i="1"/>
  <c r="E289" i="1"/>
  <c r="E288" i="1"/>
  <c r="E287" i="1"/>
  <c r="E265" i="1"/>
  <c r="E264" i="1"/>
  <c r="G264" i="1" s="1"/>
  <c r="E260" i="1"/>
  <c r="E259" i="1"/>
  <c r="E255" i="1"/>
  <c r="G255" i="1" s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G242" i="1" s="1"/>
  <c r="E241" i="1"/>
  <c r="E240" i="1"/>
  <c r="E239" i="1"/>
  <c r="G239" i="1" s="1"/>
  <c r="E238" i="1"/>
  <c r="E236" i="1"/>
  <c r="E235" i="1"/>
  <c r="E229" i="1"/>
  <c r="E228" i="1"/>
  <c r="E224" i="1"/>
  <c r="E193" i="1"/>
  <c r="E192" i="1"/>
  <c r="E143" i="1"/>
  <c r="E142" i="1"/>
  <c r="E115" i="1"/>
  <c r="E106" i="1"/>
  <c r="E105" i="1"/>
  <c r="G105" i="1" s="1"/>
  <c r="E104" i="1"/>
  <c r="E97" i="1"/>
  <c r="E96" i="1"/>
  <c r="G96" i="1" s="1"/>
  <c r="E95" i="1"/>
  <c r="E94" i="1"/>
  <c r="E93" i="1"/>
  <c r="E92" i="1"/>
  <c r="E84" i="1"/>
  <c r="E83" i="1"/>
  <c r="E76" i="1"/>
  <c r="E75" i="1"/>
  <c r="E74" i="1"/>
  <c r="E73" i="1"/>
  <c r="E72" i="1"/>
  <c r="E71" i="1"/>
  <c r="E70" i="1"/>
  <c r="G70" i="1" s="1"/>
  <c r="E50" i="1"/>
  <c r="E49" i="1"/>
  <c r="E48" i="1"/>
  <c r="E40" i="1"/>
  <c r="E39" i="1"/>
  <c r="E38" i="1"/>
  <c r="E37" i="1"/>
  <c r="E17" i="1"/>
  <c r="E16" i="1"/>
  <c r="E15" i="1"/>
  <c r="E14" i="1"/>
  <c r="E13" i="1"/>
  <c r="E9" i="1"/>
  <c r="E8" i="1"/>
  <c r="E7" i="1"/>
  <c r="G95" i="1" l="1"/>
  <c r="G238" i="1"/>
  <c r="G254" i="1"/>
  <c r="G48" i="1"/>
  <c r="G50" i="1"/>
  <c r="G241" i="1"/>
  <c r="G260" i="1"/>
  <c r="G352" i="1"/>
  <c r="G104" i="1"/>
  <c r="G71" i="1"/>
  <c r="G106" i="1"/>
  <c r="G229" i="1"/>
  <c r="G243" i="1"/>
  <c r="G265" i="1"/>
  <c r="G370" i="1"/>
  <c r="G73" i="1"/>
  <c r="G142" i="1"/>
  <c r="G245" i="1"/>
  <c r="G288" i="1"/>
  <c r="G372" i="1"/>
  <c r="G246" i="1"/>
  <c r="G289" i="1"/>
  <c r="G379" i="1"/>
  <c r="G9" i="1"/>
  <c r="G251" i="1"/>
  <c r="G37" i="1"/>
  <c r="G92" i="1"/>
  <c r="G346" i="1"/>
  <c r="G192" i="1"/>
  <c r="G247" i="1"/>
  <c r="G290" i="1"/>
  <c r="G380" i="1"/>
  <c r="G75" i="1"/>
  <c r="G14" i="1"/>
  <c r="G228" i="1"/>
  <c r="G250" i="1"/>
  <c r="G345" i="1"/>
  <c r="G236" i="1"/>
  <c r="G253" i="1"/>
  <c r="G348" i="1"/>
  <c r="G38" i="1"/>
  <c r="G93" i="1"/>
  <c r="G235" i="1"/>
  <c r="G252" i="1"/>
  <c r="G347" i="1"/>
  <c r="G40" i="1"/>
  <c r="G349" i="1"/>
  <c r="G94" i="1"/>
  <c r="G49" i="1"/>
  <c r="G97" i="1"/>
  <c r="G240" i="1"/>
  <c r="G259" i="1"/>
  <c r="G351" i="1"/>
  <c r="G39" i="1"/>
  <c r="G8" i="1"/>
  <c r="G72" i="1"/>
  <c r="G115" i="1"/>
  <c r="G244" i="1"/>
  <c r="G287" i="1"/>
  <c r="G371" i="1"/>
  <c r="G15" i="1"/>
  <c r="G76" i="1"/>
  <c r="G193" i="1"/>
  <c r="G248" i="1"/>
  <c r="G294" i="1"/>
  <c r="G16" i="1"/>
  <c r="G249" i="1"/>
  <c r="G344" i="1"/>
  <c r="G143" i="1"/>
  <c r="G17" i="1"/>
  <c r="G74" i="1"/>
  <c r="G83" i="1"/>
  <c r="G224" i="1"/>
  <c r="G13" i="1"/>
  <c r="G84" i="1"/>
  <c r="G7" i="1"/>
  <c r="I345" i="1" l="1"/>
  <c r="H345" i="1"/>
  <c r="H259" i="1"/>
  <c r="H96" i="1"/>
  <c r="I252" i="1"/>
  <c r="H252" i="1"/>
  <c r="H16" i="1"/>
  <c r="H363" i="1"/>
  <c r="H350" i="1"/>
  <c r="H247" i="1"/>
  <c r="H264" i="1"/>
  <c r="H17" i="1"/>
  <c r="H352" i="1"/>
  <c r="I249" i="1"/>
  <c r="H249" i="1"/>
  <c r="J249" i="1" s="1"/>
  <c r="H192" i="1"/>
  <c r="H379" i="1"/>
  <c r="H289" i="1"/>
  <c r="H142" i="1"/>
  <c r="H287" i="1"/>
  <c r="H370" i="1"/>
  <c r="H7" i="1"/>
  <c r="H48" i="1"/>
  <c r="H235" i="1"/>
  <c r="H38" i="1"/>
  <c r="H228" i="1"/>
  <c r="I246" i="1"/>
  <c r="H246" i="1"/>
  <c r="I242" i="1"/>
  <c r="H242" i="1"/>
  <c r="H76" i="1"/>
  <c r="H97" i="1"/>
  <c r="I73" i="1"/>
  <c r="H73" i="1"/>
  <c r="I244" i="1"/>
  <c r="H244" i="1"/>
  <c r="I348" i="1"/>
  <c r="H348" i="1"/>
  <c r="I254" i="1"/>
  <c r="H254" i="1"/>
  <c r="H105" i="1"/>
  <c r="H239" i="1"/>
  <c r="I255" i="1"/>
  <c r="H255" i="1"/>
  <c r="H248" i="1"/>
  <c r="H265" i="1"/>
  <c r="I243" i="1"/>
  <c r="H243" i="1"/>
  <c r="H70" i="1"/>
  <c r="H92" i="1"/>
  <c r="H224" i="1"/>
  <c r="I245" i="1"/>
  <c r="H245" i="1"/>
  <c r="H15" i="1"/>
  <c r="H349" i="1"/>
  <c r="H71" i="1"/>
  <c r="H93" i="1"/>
  <c r="I346" i="1"/>
  <c r="H346" i="1"/>
  <c r="H14" i="1"/>
  <c r="H83" i="1"/>
  <c r="H347" i="1"/>
  <c r="H104" i="1"/>
  <c r="H238" i="1"/>
  <c r="H106" i="1"/>
  <c r="H240" i="1"/>
  <c r="H13" i="1"/>
  <c r="H344" i="1"/>
  <c r="H84" i="1"/>
  <c r="H115" i="1"/>
  <c r="H241" i="1"/>
  <c r="I351" i="1"/>
  <c r="H351" i="1"/>
  <c r="I253" i="1"/>
  <c r="H253" i="1"/>
  <c r="H72" i="1"/>
  <c r="H94" i="1"/>
  <c r="I74" i="1"/>
  <c r="H74" i="1"/>
  <c r="H260" i="1"/>
  <c r="H250" i="1"/>
  <c r="H8" i="1"/>
  <c r="H371" i="1"/>
  <c r="H49" i="1"/>
  <c r="H39" i="1"/>
  <c r="H75" i="1"/>
  <c r="H95" i="1"/>
  <c r="I251" i="1"/>
  <c r="H251" i="1"/>
  <c r="H294" i="1"/>
  <c r="H193" i="1"/>
  <c r="H380" i="1"/>
  <c r="H290" i="1"/>
  <c r="H143" i="1"/>
  <c r="H372" i="1"/>
  <c r="H288" i="1"/>
  <c r="H9" i="1"/>
  <c r="H50" i="1"/>
  <c r="H40" i="1"/>
  <c r="H236" i="1"/>
  <c r="H229" i="1"/>
  <c r="H37" i="1"/>
  <c r="I259" i="1"/>
  <c r="I96" i="1"/>
  <c r="I192" i="1"/>
  <c r="I379" i="1"/>
  <c r="I289" i="1"/>
  <c r="I142" i="1"/>
  <c r="I287" i="1"/>
  <c r="I7" i="1"/>
  <c r="I370" i="1"/>
  <c r="I48" i="1"/>
  <c r="I235" i="1"/>
  <c r="I228" i="1"/>
  <c r="I38" i="1"/>
  <c r="I71" i="1"/>
  <c r="I93" i="1"/>
  <c r="I352" i="1"/>
  <c r="I17" i="1"/>
  <c r="I260" i="1"/>
  <c r="I250" i="1"/>
  <c r="I371" i="1"/>
  <c r="I8" i="1"/>
  <c r="I49" i="1"/>
  <c r="I39" i="1"/>
  <c r="I349" i="1"/>
  <c r="I15" i="1"/>
  <c r="I14" i="1"/>
  <c r="I347" i="1"/>
  <c r="I83" i="1"/>
  <c r="I104" i="1"/>
  <c r="I238" i="1"/>
  <c r="I105" i="1"/>
  <c r="I239" i="1"/>
  <c r="I70" i="1"/>
  <c r="I92" i="1"/>
  <c r="I224" i="1"/>
  <c r="I106" i="1"/>
  <c r="I240" i="1"/>
  <c r="I13" i="1"/>
  <c r="I84" i="1"/>
  <c r="I344" i="1"/>
  <c r="I247" i="1"/>
  <c r="I264" i="1"/>
  <c r="I380" i="1"/>
  <c r="I290" i="1"/>
  <c r="I143" i="1"/>
  <c r="I372" i="1"/>
  <c r="I288" i="1"/>
  <c r="I9" i="1"/>
  <c r="I50" i="1"/>
  <c r="I37" i="1"/>
  <c r="I40" i="1"/>
  <c r="I229" i="1"/>
  <c r="I236" i="1"/>
  <c r="I294" i="1"/>
  <c r="I193" i="1"/>
  <c r="I97" i="1"/>
  <c r="I76" i="1"/>
  <c r="I72" i="1"/>
  <c r="I94" i="1"/>
  <c r="I75" i="1"/>
  <c r="I95" i="1"/>
  <c r="I363" i="1"/>
  <c r="I350" i="1"/>
  <c r="I16" i="1"/>
  <c r="I265" i="1"/>
  <c r="I248" i="1"/>
  <c r="I115" i="1"/>
  <c r="I241" i="1"/>
  <c r="J253" i="1" l="1"/>
  <c r="J346" i="1"/>
  <c r="J252" i="1"/>
  <c r="J251" i="1"/>
  <c r="J351" i="1"/>
  <c r="J73" i="1"/>
  <c r="J345" i="1"/>
  <c r="J245" i="1"/>
  <c r="J352" i="1"/>
  <c r="J193" i="1"/>
  <c r="J76" i="1"/>
  <c r="J105" i="1"/>
  <c r="J348" i="1"/>
  <c r="J294" i="1"/>
  <c r="J93" i="1"/>
  <c r="J71" i="1"/>
  <c r="J239" i="1"/>
  <c r="J246" i="1"/>
  <c r="J17" i="1"/>
  <c r="J13" i="1"/>
  <c r="J48" i="1"/>
  <c r="J9" i="1"/>
  <c r="J372" i="1"/>
  <c r="J347" i="1"/>
  <c r="J40" i="1"/>
  <c r="J380" i="1"/>
  <c r="J72" i="1"/>
  <c r="J14" i="1"/>
  <c r="J97" i="1"/>
  <c r="J192" i="1"/>
  <c r="J255" i="1"/>
  <c r="J242" i="1"/>
  <c r="J264" i="1"/>
  <c r="J95" i="1"/>
  <c r="J37" i="1"/>
  <c r="J75" i="1"/>
  <c r="J115" i="1"/>
  <c r="J15" i="1"/>
  <c r="J254" i="1"/>
  <c r="J228" i="1"/>
  <c r="J247" i="1"/>
  <c r="J241" i="1"/>
  <c r="J229" i="1"/>
  <c r="J39" i="1"/>
  <c r="J84" i="1"/>
  <c r="J38" i="1"/>
  <c r="J350" i="1"/>
  <c r="J349" i="1"/>
  <c r="J236" i="1"/>
  <c r="J49" i="1"/>
  <c r="J344" i="1"/>
  <c r="J235" i="1"/>
  <c r="J363" i="1"/>
  <c r="J224" i="1"/>
  <c r="J16" i="1"/>
  <c r="J8" i="1"/>
  <c r="J92" i="1"/>
  <c r="J7" i="1"/>
  <c r="J250" i="1"/>
  <c r="J106" i="1"/>
  <c r="J70" i="1"/>
  <c r="J370" i="1"/>
  <c r="J371" i="1"/>
  <c r="J50" i="1"/>
  <c r="J240" i="1"/>
  <c r="J288" i="1"/>
  <c r="J260" i="1"/>
  <c r="J238" i="1"/>
  <c r="J243" i="1"/>
  <c r="J244" i="1"/>
  <c r="J287" i="1"/>
  <c r="J96" i="1"/>
  <c r="J74" i="1"/>
  <c r="J104" i="1"/>
  <c r="J142" i="1"/>
  <c r="J259" i="1"/>
  <c r="J289" i="1"/>
  <c r="J143" i="1"/>
  <c r="J265" i="1"/>
  <c r="J290" i="1"/>
  <c r="J94" i="1"/>
  <c r="J83" i="1"/>
  <c r="J248" i="1"/>
  <c r="J379" i="1"/>
</calcChain>
</file>

<file path=xl/sharedStrings.xml><?xml version="1.0" encoding="utf-8"?>
<sst xmlns="http://schemas.openxmlformats.org/spreadsheetml/2006/main" count="1149" uniqueCount="244">
  <si>
    <t>GOBIERNO DEL ESTADO DE OAXACA</t>
  </si>
  <si>
    <t>TABULADOR DE SUELDO MENSUAL
DEPENDENCIAS</t>
  </si>
  <si>
    <t xml:space="preserve">Plazas / Puesto </t>
  </si>
  <si>
    <t>Relación Laboral</t>
  </si>
  <si>
    <t>Nivel</t>
  </si>
  <si>
    <t>Número de plaza</t>
  </si>
  <si>
    <t>Percepciones</t>
  </si>
  <si>
    <t>Deducciones</t>
  </si>
  <si>
    <t>Total Anual
Neto</t>
  </si>
  <si>
    <t>Sueldo Base</t>
  </si>
  <si>
    <t>Remuneraciones o Compensaciones
Adicionales</t>
  </si>
  <si>
    <t>Sueldo Bruto</t>
  </si>
  <si>
    <t>Obligaciones Fiscales 
de Retención</t>
  </si>
  <si>
    <t>Seguridad Social de Retención</t>
  </si>
  <si>
    <t xml:space="preserve">Nota: La información corresponde a las Secretarías…, </t>
  </si>
  <si>
    <r>
      <rPr>
        <sz val="11"/>
        <color theme="1"/>
        <rFont val="Arial"/>
        <family val="2"/>
      </rPr>
      <t xml:space="preserve">Área responsable de integrar la información: </t>
    </r>
    <r>
      <rPr>
        <b/>
        <i/>
        <sz val="11"/>
        <color theme="1"/>
        <rFont val="Arial"/>
        <family val="2"/>
      </rPr>
      <t>Secretaría de Administración, Subsecretaría de Desarrollo, Control de la Gestión Pública y Recursos Humanos, Dirección de Recursos Humanos</t>
    </r>
  </si>
  <si>
    <t xml:space="preserve">Fecha de corte: </t>
  </si>
  <si>
    <t>ABOGADO</t>
  </si>
  <si>
    <t>BASE</t>
  </si>
  <si>
    <t>13A</t>
  </si>
  <si>
    <t>13B</t>
  </si>
  <si>
    <t>13C</t>
  </si>
  <si>
    <t>CONFIANZA</t>
  </si>
  <si>
    <t>13</t>
  </si>
  <si>
    <t>CONTRATO CONFIANZA</t>
  </si>
  <si>
    <t>12</t>
  </si>
  <si>
    <t>ABOGADO ASESOR</t>
  </si>
  <si>
    <t>15</t>
  </si>
  <si>
    <t>ACTUARIO NOTIFICADOR</t>
  </si>
  <si>
    <t>11A</t>
  </si>
  <si>
    <t>11C</t>
  </si>
  <si>
    <t>12A</t>
  </si>
  <si>
    <t>12C</t>
  </si>
  <si>
    <t>10</t>
  </si>
  <si>
    <t>ADMINISTRATIVO</t>
  </si>
  <si>
    <t>04</t>
  </si>
  <si>
    <t>05</t>
  </si>
  <si>
    <t>06</t>
  </si>
  <si>
    <t>09</t>
  </si>
  <si>
    <t>03</t>
  </si>
  <si>
    <t>08</t>
  </si>
  <si>
    <t>ADMINISTRATIVO POLICIAL</t>
  </si>
  <si>
    <t>AGENTE ESTATAL DE INVESTIGACIONES</t>
  </si>
  <si>
    <t>AGENTE FISCAL</t>
  </si>
  <si>
    <t>AGENTES DEL MINISTERIO PUBLICO</t>
  </si>
  <si>
    <t>AGRONOMO</t>
  </si>
  <si>
    <t>ANALISTA</t>
  </si>
  <si>
    <t>CONTRATO</t>
  </si>
  <si>
    <t>ANALISTA ESPECIALIZADO</t>
  </si>
  <si>
    <t>14</t>
  </si>
  <si>
    <t>ANALISTA PROGRAMADOR</t>
  </si>
  <si>
    <t>APLICADOR PSICOLOGICO</t>
  </si>
  <si>
    <t>MANDOS MEDIOS</t>
  </si>
  <si>
    <t>17A</t>
  </si>
  <si>
    <t>ASESOR</t>
  </si>
  <si>
    <t>16A</t>
  </si>
  <si>
    <t>17B</t>
  </si>
  <si>
    <t>18A</t>
  </si>
  <si>
    <t>19A</t>
  </si>
  <si>
    <t>20A</t>
  </si>
  <si>
    <t>21A</t>
  </si>
  <si>
    <t>22A</t>
  </si>
  <si>
    <t>23A</t>
  </si>
  <si>
    <t>ASESOR ESPECIALIZADO</t>
  </si>
  <si>
    <t>ASISTENTE</t>
  </si>
  <si>
    <t>ASISTENTE DE SECRETARIO</t>
  </si>
  <si>
    <t>11</t>
  </si>
  <si>
    <t>AUDITOR</t>
  </si>
  <si>
    <t>AUXILIAR</t>
  </si>
  <si>
    <t>01A</t>
  </si>
  <si>
    <t>01C</t>
  </si>
  <si>
    <t>02A</t>
  </si>
  <si>
    <t>02B</t>
  </si>
  <si>
    <t>02C</t>
  </si>
  <si>
    <t>03A</t>
  </si>
  <si>
    <t>03C</t>
  </si>
  <si>
    <t>01</t>
  </si>
  <si>
    <t>02</t>
  </si>
  <si>
    <t>AUXILIAR CONTABLE</t>
  </si>
  <si>
    <t>AUXILIAR DE ANALISTA</t>
  </si>
  <si>
    <t>10A</t>
  </si>
  <si>
    <t>AUXILIAR DE DIRECTOR</t>
  </si>
  <si>
    <t>AUXILIAR DE JUNTA</t>
  </si>
  <si>
    <t>AUXILIAR DE OFICINA</t>
  </si>
  <si>
    <t>03B</t>
  </si>
  <si>
    <t>AUXILIAR DE SECRETARIA</t>
  </si>
  <si>
    <t>AUXILIAR DE SUBSECRETARIO</t>
  </si>
  <si>
    <t>AUXILIAR TECNICO</t>
  </si>
  <si>
    <t>04A</t>
  </si>
  <si>
    <t>04B</t>
  </si>
  <si>
    <t>04C</t>
  </si>
  <si>
    <t>AYUDANTE DE RECAUDADOR</t>
  </si>
  <si>
    <t>CUSTODIO PENITENCIARIO</t>
  </si>
  <si>
    <t>HABERES</t>
  </si>
  <si>
    <t>BOMBERO</t>
  </si>
  <si>
    <t>CAPTURISTA DE DATOS</t>
  </si>
  <si>
    <t>05A</t>
  </si>
  <si>
    <t>CHOFER</t>
  </si>
  <si>
    <t>COLECTOR</t>
  </si>
  <si>
    <t>07</t>
  </si>
  <si>
    <t>COMISIONADO</t>
  </si>
  <si>
    <t>CONCILIADOR</t>
  </si>
  <si>
    <t>CONCILIADOR AGRARIO</t>
  </si>
  <si>
    <t>CONCILIADOR LABORAL</t>
  </si>
  <si>
    <t>CONCILIADOR LABORAL ITINERANTE</t>
  </si>
  <si>
    <t>16B</t>
  </si>
  <si>
    <t>CONSEJERO JURIDICO DEL GNOB DEL EDO</t>
  </si>
  <si>
    <t>24A</t>
  </si>
  <si>
    <t>CONTADOR</t>
  </si>
  <si>
    <t>COORDINADOR</t>
  </si>
  <si>
    <t>COORDINADOR GENERAL</t>
  </si>
  <si>
    <t>22B</t>
  </si>
  <si>
    <t>DACTILOSCOPISTA</t>
  </si>
  <si>
    <t>DEFENSOR PUBLICO</t>
  </si>
  <si>
    <t>DELEGADO</t>
  </si>
  <si>
    <t>DELEGADO DE CONTRALORIA</t>
  </si>
  <si>
    <t>DELEGADO DE TRANSITO DEL ESTADO</t>
  </si>
  <si>
    <t>DELEGADO EN PLAZA</t>
  </si>
  <si>
    <t>DICTAMINADOR</t>
  </si>
  <si>
    <t>DIRECTOR</t>
  </si>
  <si>
    <t>DIRECTOR GENERAL</t>
  </si>
  <si>
    <t>ENFERMERA</t>
  </si>
  <si>
    <t>ENLACE ADMINISTRATIVO</t>
  </si>
  <si>
    <t>ENTORNISTA</t>
  </si>
  <si>
    <t>EVALUADOR</t>
  </si>
  <si>
    <t>EVALUADOR LABORATORISTA</t>
  </si>
  <si>
    <t>EVALUADOR MEDICO</t>
  </si>
  <si>
    <t>EVALUADOR QUIMICO</t>
  </si>
  <si>
    <t>FISCAL</t>
  </si>
  <si>
    <t>GESTOR ADMINISTRATIVO DE DIRECCION</t>
  </si>
  <si>
    <t>GOBERNADOR CONSTITUCIONAL DEL EDO</t>
  </si>
  <si>
    <t>25A</t>
  </si>
  <si>
    <t>INGENIERO</t>
  </si>
  <si>
    <t>INSPECTOR DE PERSONAL</t>
  </si>
  <si>
    <t>INSTRUCTOR DE CAPACITACION</t>
  </si>
  <si>
    <t>INSTRUCTOR DEPORTIVO</t>
  </si>
  <si>
    <t>INTENDENTE</t>
  </si>
  <si>
    <t>JEFE</t>
  </si>
  <si>
    <t>JEFE DE CENTRO</t>
  </si>
  <si>
    <t>JEFE DE DEPARTAMENTO</t>
  </si>
  <si>
    <t>JEFE DE ESTADO MAYOR</t>
  </si>
  <si>
    <t>JEFE DE LA UNIDAD</t>
  </si>
  <si>
    <t>JEFE DE MANTENIMIENTO</t>
  </si>
  <si>
    <t>JEFE DE MODULO</t>
  </si>
  <si>
    <t>JEFE DE OFICINA</t>
  </si>
  <si>
    <t>JEFE DE UNIDAD</t>
  </si>
  <si>
    <t>JEFE DE VIGILANCIA</t>
  </si>
  <si>
    <t>MAGISTRADO PDTE JTA CONC AGRARIA</t>
  </si>
  <si>
    <t>MEDIADOR</t>
  </si>
  <si>
    <t>MEDICO ESPECIALISTA</t>
  </si>
  <si>
    <t>MEDICO GENERAL</t>
  </si>
  <si>
    <t>MEDICO OFICIAL</t>
  </si>
  <si>
    <t>MUSICO</t>
  </si>
  <si>
    <t xml:space="preserve">ODONTOLOGO </t>
  </si>
  <si>
    <t>OFICIAL</t>
  </si>
  <si>
    <t>OFICIAL ADMINISTRATIVO</t>
  </si>
  <si>
    <t>05B</t>
  </si>
  <si>
    <t>05C</t>
  </si>
  <si>
    <t>06A</t>
  </si>
  <si>
    <t>06B</t>
  </si>
  <si>
    <t>06C</t>
  </si>
  <si>
    <t>07A</t>
  </si>
  <si>
    <t>07B</t>
  </si>
  <si>
    <t>07C</t>
  </si>
  <si>
    <t>08A</t>
  </si>
  <si>
    <t>08B</t>
  </si>
  <si>
    <t>08C</t>
  </si>
  <si>
    <t>09A</t>
  </si>
  <si>
    <t>09B</t>
  </si>
  <si>
    <t>09C</t>
  </si>
  <si>
    <t>OFICIAL DE POLICIA Y O TRANSITO</t>
  </si>
  <si>
    <t>OFICIAL DE REGISTRO CIVIL</t>
  </si>
  <si>
    <t xml:space="preserve">OFICIAL DE TRANSPORTE </t>
  </si>
  <si>
    <t>OFICIAL MAYOR</t>
  </si>
  <si>
    <t>OPERADOR DE COMPUTADORA</t>
  </si>
  <si>
    <t>OPERADOR DE MAQ PESADA</t>
  </si>
  <si>
    <t>PERITO DE TRANSITO</t>
  </si>
  <si>
    <t>PERITO EN MATERIA CONTABLE</t>
  </si>
  <si>
    <t>POL.VIAL EST.</t>
  </si>
  <si>
    <t>POLICIA</t>
  </si>
  <si>
    <t>POLIGRAFISTA</t>
  </si>
  <si>
    <t>PRESIDENTE</t>
  </si>
  <si>
    <t>PRESIDENTE DE JUNTA ESPECIAL</t>
  </si>
  <si>
    <t>PROCURADOR</t>
  </si>
  <si>
    <t>PROGRAMADOR DE COMPUTADORA</t>
  </si>
  <si>
    <t>PROYECTISTA</t>
  </si>
  <si>
    <t>PSICOLOGO</t>
  </si>
  <si>
    <t>RECEPCIONISTA DE SECRETARIO</t>
  </si>
  <si>
    <t>REPORTERO</t>
  </si>
  <si>
    <t>REPORTERO DE EVENTOS ESPECIALES</t>
  </si>
  <si>
    <t>SECRETARIA</t>
  </si>
  <si>
    <t>SECRETARIA AUXILIAR DE SECRETARIO</t>
  </si>
  <si>
    <t>SECRETARIA DE DIRECTOR</t>
  </si>
  <si>
    <t>SECRETARIA DE JEFE DE DEPARTAMENTO</t>
  </si>
  <si>
    <t>SECRETARIA DE JEFE DE UNIDAD</t>
  </si>
  <si>
    <t>SECRETARIA EJECUTIVA DE DELEG REG</t>
  </si>
  <si>
    <t>SECRETARIA EJECUTIVA DE DIRECTOR</t>
  </si>
  <si>
    <t>SECRETARIO DE ACUERDOS</t>
  </si>
  <si>
    <t>SECRETARIO DE LA COMISION DE LIMITE</t>
  </si>
  <si>
    <t>SECRETARIO EJECUTIVO</t>
  </si>
  <si>
    <t>SECRETARIO GENERAL</t>
  </si>
  <si>
    <t>SECRETARIO MINISTERIAL</t>
  </si>
  <si>
    <t>SECRETARIO PARTICULAR</t>
  </si>
  <si>
    <t>SECRETARIO PARTICULAR DEL EJECUTIVO</t>
  </si>
  <si>
    <t>SECRETARIO PRIVADO DEL EJECUTIVO</t>
  </si>
  <si>
    <t>SECRETARIO TECNICO</t>
  </si>
  <si>
    <t>SRIA EJECUTIVA DE SUBSECRETARIO</t>
  </si>
  <si>
    <t>SRIO AUX JTA LOCAL CONC Y ARB</t>
  </si>
  <si>
    <t>SUBCONSEJERO</t>
  </si>
  <si>
    <t>SUBDELEGADO</t>
  </si>
  <si>
    <t>SUBDIRECTOR</t>
  </si>
  <si>
    <t>SUBDIRECTOR GENERAL</t>
  </si>
  <si>
    <t>SUBDIRECTOR DE INSTITUCION MUSICAL</t>
  </si>
  <si>
    <t>SUBOFICIAL</t>
  </si>
  <si>
    <t>SUBSECRETARIO</t>
  </si>
  <si>
    <t>SUPERVISOR</t>
  </si>
  <si>
    <t>SUPERVISOR DE ENFERMERIA</t>
  </si>
  <si>
    <t>SUPERVISOR DE OBRA</t>
  </si>
  <si>
    <t>SUPERVISOR GENERAL</t>
  </si>
  <si>
    <t>SUPERVISOR REGIONAL DE TRANSITO</t>
  </si>
  <si>
    <t>TECNICO</t>
  </si>
  <si>
    <t>10B</t>
  </si>
  <si>
    <t>10C</t>
  </si>
  <si>
    <t>11B</t>
  </si>
  <si>
    <t>12B</t>
  </si>
  <si>
    <t>TECNICO ADMINISTRATIVO</t>
  </si>
  <si>
    <t>TECNICO ESPECIALIZADO</t>
  </si>
  <si>
    <t>TESORERO</t>
  </si>
  <si>
    <t>TITULAR DE LA SECRETARIA</t>
  </si>
  <si>
    <t>TRABAJADOR SOCIAL</t>
  </si>
  <si>
    <t>VERIFICADOR</t>
  </si>
  <si>
    <t>VETERINARIO</t>
  </si>
  <si>
    <t>VIGILANTE</t>
  </si>
  <si>
    <t>VISITADOR</t>
  </si>
  <si>
    <t>SEGUNDO TRIMESTRE 2024</t>
  </si>
  <si>
    <t>AUXILIAR 1</t>
  </si>
  <si>
    <t>CHOFER DE SUBSECRETARIO</t>
  </si>
  <si>
    <t>CHOFER DEL DIRECTOR</t>
  </si>
  <si>
    <t>CHOFER JEFE DE UNIDAD</t>
  </si>
  <si>
    <t>SRIA EJECUTIVA DEL DIRECTOR</t>
  </si>
  <si>
    <t xml:space="preserve">AUXILIAR </t>
  </si>
  <si>
    <t xml:space="preserve">CONFIANZA </t>
  </si>
  <si>
    <t xml:space="preserve">CHOFER TITULAR DE SECRETARIO </t>
  </si>
  <si>
    <t xml:space="preserve">CONTRATO CONFIANZA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</si>
</sst>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</font>
    <font>
      <b/>
      <sz val="11"/>
      <color theme="0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1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51">
    <xf numFmtId="0" fontId="0" fillId="0" borderId="0" xfId="0"/>
    <xf numFmtId="0" fontId="5" fillId="0" borderId="0" xfId="0" applyFont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44" fontId="11" fillId="0" borderId="6" xfId="1" applyFont="1" applyBorder="1" applyAlignment="1">
      <alignment horizontal="center" vertical="center"/>
    </xf>
    <xf numFmtId="44" fontId="12" fillId="0" borderId="6" xfId="1" applyFont="1" applyBorder="1"/>
    <xf numFmtId="0" fontId="10" fillId="0" borderId="0" xfId="0" applyFont="1"/>
    <xf numFmtId="0" fontId="10" fillId="0" borderId="6" xfId="0" applyFont="1" applyBorder="1"/>
    <xf numFmtId="0" fontId="10" fillId="0" borderId="6" xfId="0" applyFont="1" applyBorder="1" applyAlignment="1">
      <alignment horizontal="center" vertical="center"/>
    </xf>
    <xf numFmtId="0" fontId="2" fillId="0" borderId="0" xfId="0" applyFont="1"/>
    <xf numFmtId="3" fontId="10" fillId="0" borderId="0" xfId="0" applyNumberFormat="1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3" xfId="0" applyFont="1" applyBorder="1"/>
    <xf numFmtId="0" fontId="7" fillId="0" borderId="4" xfId="0" applyFont="1" applyBorder="1"/>
    <xf numFmtId="0" fontId="6" fillId="2" borderId="1" xfId="0" applyFont="1" applyFill="1" applyBorder="1" applyAlignment="1">
      <alignment horizontal="center" vertical="center" wrapText="1"/>
    </xf>
    <xf numFmtId="0" fontId="7" fillId="0" borderId="5" xfId="0" applyFont="1" applyBorder="1"/>
    <xf numFmtId="0" fontId="4" fillId="0" borderId="0" xfId="0" applyFont="1" applyAlignment="1">
      <alignment horizontal="left" vertical="center" wrapText="1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3" fillId="2" borderId="1" xfId="0" applyFont="1" applyFill="1" applyBorder="1" applyAlignment="1">
      <alignment horizontal="center" vertical="center"/>
    </xf>
    <xf numFmtId="0" fontId="14" fillId="0" borderId="5" xfId="0" applyFont="1" applyBorder="1"/>
    <xf numFmtId="3" fontId="13" fillId="2" borderId="1" xfId="0" applyNumberFormat="1" applyFont="1" applyFill="1" applyBorder="1" applyAlignment="1">
      <alignment horizontal="center" vertical="center" wrapText="1"/>
    </xf>
    <xf numFmtId="3" fontId="1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10" fillId="0" borderId="6" xfId="0" applyFont="1" applyFill="1" applyBorder="1"/>
    <xf numFmtId="0" fontId="10" fillId="0" borderId="6" xfId="0" applyFont="1" applyFill="1" applyBorder="1" applyAlignment="1">
      <alignment horizontal="center" vertical="center"/>
    </xf>
    <xf numFmtId="3" fontId="10" fillId="0" borderId="6" xfId="0" applyNumberFormat="1" applyFont="1" applyFill="1" applyBorder="1" applyAlignment="1">
      <alignment horizontal="center" vertical="center"/>
    </xf>
    <xf numFmtId="0" fontId="0" fillId="0" borderId="0" xfId="0" applyFill="1"/>
    <xf numFmtId="49" fontId="0" fillId="0" borderId="0" xfId="0" applyNumberFormat="1"/>
    <xf numFmtId="49" fontId="10" fillId="0" borderId="0" xfId="0" applyNumberFormat="1" applyFont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4" fontId="12" fillId="0" borderId="1" xfId="1" applyFont="1" applyBorder="1"/>
    <xf numFmtId="44" fontId="12" fillId="0" borderId="0" xfId="1" applyFont="1" applyBorder="1"/>
    <xf numFmtId="44" fontId="12" fillId="0" borderId="2" xfId="1" applyFont="1" applyBorder="1"/>
    <xf numFmtId="44" fontId="12" fillId="0" borderId="7" xfId="1" applyFont="1" applyBorder="1"/>
    <xf numFmtId="44" fontId="11" fillId="0" borderId="2" xfId="1" applyFont="1" applyBorder="1" applyAlignment="1">
      <alignment horizontal="center" vertical="center"/>
    </xf>
    <xf numFmtId="44" fontId="11" fillId="0" borderId="2" xfId="1" applyFont="1" applyFill="1" applyBorder="1" applyAlignment="1">
      <alignment horizontal="center" vertical="center"/>
    </xf>
    <xf numFmtId="44" fontId="11" fillId="0" borderId="1" xfId="1" applyFont="1" applyBorder="1" applyAlignment="1">
      <alignment horizontal="center" vertical="center"/>
    </xf>
    <xf numFmtId="44" fontId="11" fillId="0" borderId="5" xfId="1" applyFont="1" applyBorder="1" applyAlignment="1">
      <alignment horizontal="center" vertical="center"/>
    </xf>
    <xf numFmtId="44" fontId="12" fillId="0" borderId="5" xfId="1" applyFont="1" applyBorder="1"/>
    <xf numFmtId="44" fontId="1" fillId="0" borderId="7" xfId="0" applyNumberFormat="1" applyFont="1" applyBorder="1"/>
    <xf numFmtId="44" fontId="12" fillId="0" borderId="7" xfId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390525</xdr:colOff>
      <xdr:row>0</xdr:row>
      <xdr:rowOff>66675</xdr:rowOff>
    </xdr:from>
    <xdr:ext cx="3057525" cy="7143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EDY/Downloads/LGTA70FVIII%20(5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uraDPN\Desktop\2024%20MBN\14.%20TABULADORES\1.-%20TABULADORES%20MENSUALES%202024%20CON%20SUBSIDIO%20AL%20EMPLEO%20MAY%202024%20BASE.xlsx" TargetMode="External"/><Relationship Id="rId1" Type="http://schemas.openxmlformats.org/officeDocument/2006/relationships/externalLinkPath" Target="/Users/LauraDPN/Desktop/2024%20MBN/14.%20TABULADORES/1.-%20TABULADORES%20MENSUALES%202024%20CON%20SUBSIDIO%20AL%20EMPLEO%20MAY%202024%20BASE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uraDPN\Desktop\2024%20MBN\14.%20TABULADORES\2.-TABULADORES%20MENSUALES%202024%20CON%20SUBSIDIO%20AL%20EMPLEO%20MAY%202024%20CONFIANZA.xlsx" TargetMode="External"/><Relationship Id="rId1" Type="http://schemas.openxmlformats.org/officeDocument/2006/relationships/externalLinkPath" Target="/Users/LauraDPN/Desktop/2024%20MBN/14.%20TABULADORES/2.-TABULADORES%20MENSUALES%202024%20CON%20SUBSIDIO%20AL%20EMPLEO%20MAY%202024%20CONFIANZA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uraDPN\Desktop\2024%20MBN\14.%20TABULADORES\4.-TABULADORES%20MENSUALES%202024%20CON%20SUBSIDIO%20AL%20EMPLEO%20MAY%202024%20%20CONTRATO-CONTRATO.xlsx" TargetMode="External"/><Relationship Id="rId1" Type="http://schemas.openxmlformats.org/officeDocument/2006/relationships/externalLinkPath" Target="/Users/LauraDPN/Desktop/2024%20MBN/14.%20TABULADORES/4.-TABULADORES%20MENSUALES%202024%20CON%20SUBSIDIO%20AL%20EMPLEO%20MAY%202024%20%20CONTRATO-CONTRATO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uraDPN\Desktop\2024%20MBN\14.%20TABULADORES\3.-TABULADORES%20MENSUALES%202024%20CON%20SUBSIDIO%20AL%20EMPLEO%20MAY%202024%20CONTRATO-CONFIANZA.xlsx" TargetMode="External"/><Relationship Id="rId1" Type="http://schemas.openxmlformats.org/officeDocument/2006/relationships/externalLinkPath" Target="/Users/LauraDPN/Desktop/2024%20MBN/14.%20TABULADORES/3.-TABULADORES%20MENSUALES%202024%20CON%20SUBSIDIO%20AL%20EMPLEO%20MAY%202024%20CONTRATO-CONFIANZA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uraDPN\Desktop\2024%20MBN\14.%20TABULADORES\5.-TABULADORES%20MENSUALES%202024%20CON%20SUBSIDIO%20AL%20EMPLEO%20MAY%202024%20MANDOS%20MEDIOS.xlsx" TargetMode="External"/><Relationship Id="rId1" Type="http://schemas.openxmlformats.org/officeDocument/2006/relationships/externalLinkPath" Target="/Users/LauraDPN/Desktop/2024%20MBN/14.%20TABULADORES/5.-TABULADORES%20MENSUALES%202024%20CON%20SUBSIDIO%20AL%20EMPLEO%20MAY%202024%20MANDOS%20MED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Tabla_370824"/>
      <sheetName val="Tabla_370810"/>
      <sheetName val="Tabla_370825"/>
      <sheetName val="Tabla_370794"/>
      <sheetName val="Tabla_370814"/>
      <sheetName val="Tabla_370801"/>
      <sheetName val="Tabla_370811"/>
      <sheetName val="Tabla_370802"/>
      <sheetName val="Tabla_370803"/>
      <sheetName val="Tabla_370822"/>
      <sheetName val="Tabla_370826"/>
      <sheetName val="Tabla_370823"/>
      <sheetName val="Tabla_37082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 BASE MENSUAL CON COMP"/>
      <sheetName val="TAB BASE MENSUAL SIN COMP"/>
      <sheetName val="CALCULO ISS MENSUAL CON COMPEN "/>
      <sheetName val="CALCULO ISS MENSUAL SIN COM"/>
      <sheetName val="TARIFA Y TABLA MENSUAL 2024"/>
    </sheetNames>
    <sheetDataSet>
      <sheetData sheetId="0">
        <row r="6">
          <cell r="A6" t="str">
            <v>01A</v>
          </cell>
          <cell r="B6">
            <v>10392</v>
          </cell>
          <cell r="C6">
            <v>1332.5</v>
          </cell>
          <cell r="D6">
            <v>4147</v>
          </cell>
          <cell r="E6">
            <v>1136.5</v>
          </cell>
          <cell r="F6">
            <v>17008</v>
          </cell>
          <cell r="G6">
            <v>300</v>
          </cell>
          <cell r="H6">
            <v>17308</v>
          </cell>
          <cell r="I6">
            <v>846.2</v>
          </cell>
          <cell r="J6">
            <v>935.3</v>
          </cell>
          <cell r="K6">
            <v>103.9</v>
          </cell>
          <cell r="L6">
            <v>428.3</v>
          </cell>
          <cell r="M6">
            <v>2313.7000000000003</v>
          </cell>
          <cell r="N6">
            <v>14994.3</v>
          </cell>
        </row>
        <row r="7">
          <cell r="A7" t="str">
            <v>01B</v>
          </cell>
          <cell r="B7">
            <v>10473</v>
          </cell>
          <cell r="C7">
            <v>1332.5</v>
          </cell>
          <cell r="D7">
            <v>4171</v>
          </cell>
          <cell r="E7">
            <v>1136.5</v>
          </cell>
          <cell r="F7">
            <v>17113</v>
          </cell>
          <cell r="G7">
            <v>300</v>
          </cell>
          <cell r="H7">
            <v>17413</v>
          </cell>
          <cell r="I7">
            <v>855</v>
          </cell>
          <cell r="J7">
            <v>942.6</v>
          </cell>
          <cell r="K7">
            <v>104.7</v>
          </cell>
          <cell r="L7">
            <v>431.7</v>
          </cell>
          <cell r="M7">
            <v>2334</v>
          </cell>
          <cell r="N7">
            <v>15079</v>
          </cell>
        </row>
        <row r="8">
          <cell r="A8" t="str">
            <v>01C</v>
          </cell>
          <cell r="B8">
            <v>10532</v>
          </cell>
          <cell r="C8">
            <v>1332.5</v>
          </cell>
          <cell r="D8">
            <v>4189</v>
          </cell>
          <cell r="E8">
            <v>1136.5</v>
          </cell>
          <cell r="F8">
            <v>17190</v>
          </cell>
          <cell r="G8">
            <v>300</v>
          </cell>
          <cell r="H8">
            <v>17490</v>
          </cell>
          <cell r="I8">
            <v>861.4</v>
          </cell>
          <cell r="J8">
            <v>947.9</v>
          </cell>
          <cell r="K8">
            <v>105.3</v>
          </cell>
          <cell r="L8">
            <v>434.1</v>
          </cell>
          <cell r="M8">
            <v>2348.6999999999998</v>
          </cell>
          <cell r="N8">
            <v>15141.3</v>
          </cell>
        </row>
        <row r="9">
          <cell r="A9" t="str">
            <v>02A</v>
          </cell>
          <cell r="B9">
            <v>10612</v>
          </cell>
          <cell r="C9">
            <v>1332.5</v>
          </cell>
          <cell r="D9">
            <v>4214</v>
          </cell>
          <cell r="E9">
            <v>1136.5</v>
          </cell>
          <cell r="F9">
            <v>17295</v>
          </cell>
          <cell r="G9">
            <v>300</v>
          </cell>
          <cell r="H9">
            <v>17595</v>
          </cell>
          <cell r="I9">
            <v>870.1</v>
          </cell>
          <cell r="J9">
            <v>955.1</v>
          </cell>
          <cell r="K9">
            <v>106.1</v>
          </cell>
          <cell r="L9">
            <v>437.4</v>
          </cell>
          <cell r="M9">
            <v>2368.6999999999998</v>
          </cell>
          <cell r="N9">
            <v>15226.3</v>
          </cell>
        </row>
        <row r="10">
          <cell r="A10" t="str">
            <v>02B</v>
          </cell>
          <cell r="B10">
            <v>10717</v>
          </cell>
          <cell r="C10">
            <v>1332.5</v>
          </cell>
          <cell r="D10">
            <v>4245</v>
          </cell>
          <cell r="E10">
            <v>1136.5</v>
          </cell>
          <cell r="F10">
            <v>17431</v>
          </cell>
          <cell r="G10">
            <v>300</v>
          </cell>
          <cell r="H10">
            <v>17731</v>
          </cell>
          <cell r="I10">
            <v>881.6</v>
          </cell>
          <cell r="J10">
            <v>964.5</v>
          </cell>
          <cell r="K10">
            <v>107.2</v>
          </cell>
          <cell r="L10">
            <v>441.7</v>
          </cell>
          <cell r="M10">
            <v>2395</v>
          </cell>
          <cell r="N10">
            <v>15336</v>
          </cell>
        </row>
        <row r="11">
          <cell r="A11" t="str">
            <v>02C</v>
          </cell>
          <cell r="B11">
            <v>10784</v>
          </cell>
          <cell r="C11">
            <v>1332.5</v>
          </cell>
          <cell r="D11">
            <v>4266</v>
          </cell>
          <cell r="E11">
            <v>1136.5</v>
          </cell>
          <cell r="F11">
            <v>17519</v>
          </cell>
          <cell r="G11">
            <v>300</v>
          </cell>
          <cell r="H11">
            <v>17819</v>
          </cell>
          <cell r="I11">
            <v>888.8</v>
          </cell>
          <cell r="J11">
            <v>970.6</v>
          </cell>
          <cell r="K11">
            <v>107.8</v>
          </cell>
          <cell r="L11">
            <v>444.5</v>
          </cell>
          <cell r="M11">
            <v>2411.6999999999998</v>
          </cell>
          <cell r="N11">
            <v>15407.3</v>
          </cell>
        </row>
        <row r="12">
          <cell r="A12" t="str">
            <v>03A</v>
          </cell>
          <cell r="B12">
            <v>10892</v>
          </cell>
          <cell r="C12">
            <v>1332.5</v>
          </cell>
          <cell r="D12">
            <v>4299</v>
          </cell>
          <cell r="E12">
            <v>1136.5</v>
          </cell>
          <cell r="F12">
            <v>17660</v>
          </cell>
          <cell r="G12">
            <v>300</v>
          </cell>
          <cell r="H12">
            <v>17960</v>
          </cell>
          <cell r="I12">
            <v>903.9</v>
          </cell>
          <cell r="J12">
            <v>980.3</v>
          </cell>
          <cell r="K12">
            <v>108.9</v>
          </cell>
          <cell r="L12">
            <v>449</v>
          </cell>
          <cell r="M12">
            <v>2442.1</v>
          </cell>
          <cell r="N12">
            <v>15517.9</v>
          </cell>
        </row>
        <row r="13">
          <cell r="A13" t="str">
            <v>03B</v>
          </cell>
          <cell r="B13">
            <v>10988</v>
          </cell>
          <cell r="C13">
            <v>1332.5</v>
          </cell>
          <cell r="D13">
            <v>4329</v>
          </cell>
          <cell r="E13">
            <v>1136.5</v>
          </cell>
          <cell r="F13">
            <v>17786</v>
          </cell>
          <cell r="G13">
            <v>300</v>
          </cell>
          <cell r="H13">
            <v>18086</v>
          </cell>
          <cell r="I13">
            <v>919.2</v>
          </cell>
          <cell r="J13">
            <v>988.9</v>
          </cell>
          <cell r="K13">
            <v>109.9</v>
          </cell>
          <cell r="L13">
            <v>452.9</v>
          </cell>
          <cell r="M13">
            <v>2470.9</v>
          </cell>
          <cell r="N13">
            <v>15615.1</v>
          </cell>
        </row>
        <row r="14">
          <cell r="A14" t="str">
            <v>03C</v>
          </cell>
          <cell r="B14">
            <v>11103</v>
          </cell>
          <cell r="C14">
            <v>1332.5</v>
          </cell>
          <cell r="D14">
            <v>4365</v>
          </cell>
          <cell r="E14">
            <v>1136.5</v>
          </cell>
          <cell r="F14">
            <v>17937</v>
          </cell>
          <cell r="G14">
            <v>300</v>
          </cell>
          <cell r="H14">
            <v>18237</v>
          </cell>
          <cell r="I14">
            <v>937.6</v>
          </cell>
          <cell r="J14">
            <v>999.3</v>
          </cell>
          <cell r="K14">
            <v>111</v>
          </cell>
          <cell r="L14">
            <v>457.7</v>
          </cell>
          <cell r="M14">
            <v>2505.6</v>
          </cell>
          <cell r="N14">
            <v>15731.4</v>
          </cell>
        </row>
        <row r="15">
          <cell r="A15" t="str">
            <v>04A</v>
          </cell>
          <cell r="B15">
            <v>11212</v>
          </cell>
          <cell r="C15">
            <v>1332.5</v>
          </cell>
          <cell r="D15">
            <v>4397</v>
          </cell>
          <cell r="E15">
            <v>1136.5</v>
          </cell>
          <cell r="F15">
            <v>18078</v>
          </cell>
          <cell r="G15">
            <v>300</v>
          </cell>
          <cell r="H15">
            <v>18378</v>
          </cell>
          <cell r="I15">
            <v>955.1</v>
          </cell>
          <cell r="J15">
            <v>1009.1</v>
          </cell>
          <cell r="K15">
            <v>112.1</v>
          </cell>
          <cell r="L15">
            <v>462.1</v>
          </cell>
          <cell r="M15">
            <v>2538.4</v>
          </cell>
          <cell r="N15">
            <v>15839.6</v>
          </cell>
        </row>
        <row r="16">
          <cell r="A16" t="str">
            <v>04B</v>
          </cell>
          <cell r="B16">
            <v>11269</v>
          </cell>
          <cell r="C16">
            <v>1332.5</v>
          </cell>
          <cell r="D16">
            <v>4411</v>
          </cell>
          <cell r="E16">
            <v>1136.5</v>
          </cell>
          <cell r="F16">
            <v>18149</v>
          </cell>
          <cell r="G16">
            <v>300</v>
          </cell>
          <cell r="H16">
            <v>18449</v>
          </cell>
          <cell r="I16">
            <v>964.2</v>
          </cell>
          <cell r="J16">
            <v>1014.2</v>
          </cell>
          <cell r="K16">
            <v>112.7</v>
          </cell>
          <cell r="L16">
            <v>464.5</v>
          </cell>
          <cell r="M16">
            <v>2555.6</v>
          </cell>
          <cell r="N16">
            <v>15893.4</v>
          </cell>
        </row>
        <row r="17">
          <cell r="A17" t="str">
            <v>04C</v>
          </cell>
          <cell r="B17">
            <v>11340</v>
          </cell>
          <cell r="C17">
            <v>1332.5</v>
          </cell>
          <cell r="D17">
            <v>4440</v>
          </cell>
          <cell r="E17">
            <v>1136.5</v>
          </cell>
          <cell r="F17">
            <v>18249</v>
          </cell>
          <cell r="G17">
            <v>300</v>
          </cell>
          <cell r="H17">
            <v>18549</v>
          </cell>
          <cell r="I17">
            <v>975.5</v>
          </cell>
          <cell r="J17">
            <v>1020.6</v>
          </cell>
          <cell r="K17">
            <v>113.4</v>
          </cell>
          <cell r="L17">
            <v>467.4</v>
          </cell>
          <cell r="M17">
            <v>2576.9</v>
          </cell>
          <cell r="N17">
            <v>15972.1</v>
          </cell>
        </row>
        <row r="18">
          <cell r="A18" t="str">
            <v>05A</v>
          </cell>
          <cell r="B18">
            <v>11383</v>
          </cell>
          <cell r="C18">
            <v>1332.5</v>
          </cell>
          <cell r="D18">
            <v>4446</v>
          </cell>
          <cell r="E18">
            <v>1136.5</v>
          </cell>
          <cell r="F18">
            <v>18298</v>
          </cell>
          <cell r="G18">
            <v>300</v>
          </cell>
          <cell r="H18">
            <v>18598</v>
          </cell>
          <cell r="I18">
            <v>982.4</v>
          </cell>
          <cell r="J18">
            <v>1024.5</v>
          </cell>
          <cell r="K18">
            <v>113.8</v>
          </cell>
          <cell r="L18">
            <v>469.2</v>
          </cell>
          <cell r="M18">
            <v>2589.9</v>
          </cell>
          <cell r="N18">
            <v>16008.1</v>
          </cell>
        </row>
        <row r="19">
          <cell r="A19" t="str">
            <v>05B</v>
          </cell>
          <cell r="B19">
            <v>11481</v>
          </cell>
          <cell r="C19">
            <v>1332.5</v>
          </cell>
          <cell r="D19">
            <v>4476</v>
          </cell>
          <cell r="E19">
            <v>1136.5</v>
          </cell>
          <cell r="F19">
            <v>18426</v>
          </cell>
          <cell r="G19">
            <v>300</v>
          </cell>
          <cell r="H19">
            <v>18726</v>
          </cell>
          <cell r="I19">
            <v>998.1</v>
          </cell>
          <cell r="J19">
            <v>1033.3</v>
          </cell>
          <cell r="K19">
            <v>114.8</v>
          </cell>
          <cell r="L19">
            <v>473.2</v>
          </cell>
          <cell r="M19">
            <v>2619.4</v>
          </cell>
          <cell r="N19">
            <v>16106.6</v>
          </cell>
        </row>
        <row r="20">
          <cell r="A20" t="str">
            <v>05C</v>
          </cell>
          <cell r="B20">
            <v>11583</v>
          </cell>
          <cell r="C20">
            <v>1332.5</v>
          </cell>
          <cell r="D20">
            <v>4509</v>
          </cell>
          <cell r="E20">
            <v>1136.5</v>
          </cell>
          <cell r="F20">
            <v>18561</v>
          </cell>
          <cell r="G20">
            <v>300</v>
          </cell>
          <cell r="H20">
            <v>18861</v>
          </cell>
          <cell r="I20">
            <v>1014.4</v>
          </cell>
          <cell r="J20">
            <v>1042.5</v>
          </cell>
          <cell r="K20">
            <v>115.8</v>
          </cell>
          <cell r="L20">
            <v>477.4</v>
          </cell>
          <cell r="M20">
            <v>2650.1000000000004</v>
          </cell>
          <cell r="N20">
            <v>16210.9</v>
          </cell>
        </row>
        <row r="21">
          <cell r="A21" t="str">
            <v>06A</v>
          </cell>
          <cell r="B21">
            <v>11682</v>
          </cell>
          <cell r="C21">
            <v>1332.5</v>
          </cell>
          <cell r="D21">
            <v>4538</v>
          </cell>
          <cell r="E21">
            <v>1136.5</v>
          </cell>
          <cell r="F21">
            <v>18689</v>
          </cell>
          <cell r="G21">
            <v>300</v>
          </cell>
          <cell r="H21">
            <v>18989</v>
          </cell>
          <cell r="I21">
            <v>1030.3</v>
          </cell>
          <cell r="J21">
            <v>1051.4000000000001</v>
          </cell>
          <cell r="K21">
            <v>116.8</v>
          </cell>
          <cell r="L21">
            <v>481.5</v>
          </cell>
          <cell r="M21">
            <v>2680</v>
          </cell>
          <cell r="N21">
            <v>16309</v>
          </cell>
          <cell r="O21">
            <v>5841</v>
          </cell>
        </row>
        <row r="22">
          <cell r="A22" t="str">
            <v>06B</v>
          </cell>
          <cell r="B22">
            <v>11819</v>
          </cell>
          <cell r="C22">
            <v>1332.5</v>
          </cell>
          <cell r="D22">
            <v>4577</v>
          </cell>
          <cell r="E22">
            <v>1136.5</v>
          </cell>
          <cell r="F22">
            <v>18865</v>
          </cell>
          <cell r="G22">
            <v>300</v>
          </cell>
          <cell r="H22">
            <v>19165</v>
          </cell>
          <cell r="I22">
            <v>1052.2</v>
          </cell>
          <cell r="J22">
            <v>1063.7</v>
          </cell>
          <cell r="K22">
            <v>118.2</v>
          </cell>
          <cell r="L22">
            <v>487.2</v>
          </cell>
          <cell r="M22">
            <v>2721.2999999999997</v>
          </cell>
          <cell r="N22">
            <v>16443.7</v>
          </cell>
        </row>
        <row r="23">
          <cell r="A23" t="str">
            <v>06C</v>
          </cell>
          <cell r="B23">
            <v>11986</v>
          </cell>
          <cell r="C23">
            <v>1332.5</v>
          </cell>
          <cell r="D23">
            <v>4631</v>
          </cell>
          <cell r="E23">
            <v>1136.5</v>
          </cell>
          <cell r="F23">
            <v>19086</v>
          </cell>
          <cell r="G23">
            <v>300</v>
          </cell>
          <cell r="H23">
            <v>19386</v>
          </cell>
          <cell r="I23">
            <v>1078.9000000000001</v>
          </cell>
          <cell r="J23">
            <v>1078.7</v>
          </cell>
          <cell r="K23">
            <v>119.9</v>
          </cell>
          <cell r="L23">
            <v>494.1</v>
          </cell>
          <cell r="M23">
            <v>2771.6000000000004</v>
          </cell>
          <cell r="N23">
            <v>16614.400000000001</v>
          </cell>
        </row>
        <row r="24">
          <cell r="A24" t="str">
            <v>07A</v>
          </cell>
          <cell r="B24">
            <v>12127</v>
          </cell>
          <cell r="C24">
            <v>1332.5</v>
          </cell>
          <cell r="D24">
            <v>4673</v>
          </cell>
          <cell r="E24">
            <v>1136.5</v>
          </cell>
          <cell r="F24">
            <v>19269</v>
          </cell>
          <cell r="G24">
            <v>300</v>
          </cell>
          <cell r="H24">
            <v>19569</v>
          </cell>
          <cell r="I24">
            <v>1101.5</v>
          </cell>
          <cell r="J24">
            <v>1091.4000000000001</v>
          </cell>
          <cell r="K24">
            <v>121.3</v>
          </cell>
          <cell r="L24">
            <v>499.9</v>
          </cell>
          <cell r="M24">
            <v>2814.1000000000004</v>
          </cell>
          <cell r="N24">
            <v>16754.900000000001</v>
          </cell>
        </row>
        <row r="25">
          <cell r="A25" t="str">
            <v>07B</v>
          </cell>
          <cell r="B25">
            <v>12284</v>
          </cell>
          <cell r="C25">
            <v>1332.5</v>
          </cell>
          <cell r="D25">
            <v>4719</v>
          </cell>
          <cell r="E25">
            <v>1136.5</v>
          </cell>
          <cell r="F25">
            <v>19472</v>
          </cell>
          <cell r="G25">
            <v>300</v>
          </cell>
          <cell r="H25">
            <v>19772</v>
          </cell>
          <cell r="I25">
            <v>1126.5999999999999</v>
          </cell>
          <cell r="J25">
            <v>1105.5999999999999</v>
          </cell>
          <cell r="K25">
            <v>122.8</v>
          </cell>
          <cell r="L25">
            <v>506.3</v>
          </cell>
          <cell r="M25">
            <v>2861.3</v>
          </cell>
          <cell r="N25">
            <v>16910.7</v>
          </cell>
        </row>
        <row r="26">
          <cell r="A26" t="str">
            <v>07C</v>
          </cell>
          <cell r="B26">
            <v>12418</v>
          </cell>
          <cell r="C26">
            <v>1332.5</v>
          </cell>
          <cell r="D26">
            <v>4762</v>
          </cell>
          <cell r="E26">
            <v>1136.5</v>
          </cell>
          <cell r="F26">
            <v>19649</v>
          </cell>
          <cell r="G26">
            <v>300</v>
          </cell>
          <cell r="H26">
            <v>19949</v>
          </cell>
          <cell r="I26">
            <v>1148</v>
          </cell>
          <cell r="J26">
            <v>1117.5999999999999</v>
          </cell>
          <cell r="K26">
            <v>124.2</v>
          </cell>
          <cell r="L26">
            <v>511.9</v>
          </cell>
          <cell r="M26">
            <v>2901.7</v>
          </cell>
          <cell r="N26">
            <v>17047.3</v>
          </cell>
        </row>
        <row r="27">
          <cell r="A27" t="str">
            <v>08A</v>
          </cell>
          <cell r="B27">
            <v>12574</v>
          </cell>
          <cell r="C27">
            <v>1332.5</v>
          </cell>
          <cell r="D27">
            <v>4808</v>
          </cell>
          <cell r="E27">
            <v>1136.5</v>
          </cell>
          <cell r="F27">
            <v>19851</v>
          </cell>
          <cell r="G27">
            <v>300</v>
          </cell>
          <cell r="H27">
            <v>20151</v>
          </cell>
          <cell r="I27">
            <v>1173</v>
          </cell>
          <cell r="J27">
            <v>1131.7</v>
          </cell>
          <cell r="K27">
            <v>125.7</v>
          </cell>
          <cell r="L27">
            <v>518.29999999999995</v>
          </cell>
          <cell r="M27">
            <v>2948.7</v>
          </cell>
          <cell r="N27">
            <v>17202.3</v>
          </cell>
        </row>
        <row r="28">
          <cell r="A28" t="str">
            <v>08B</v>
          </cell>
          <cell r="B28">
            <v>12775</v>
          </cell>
          <cell r="C28">
            <v>1332.5</v>
          </cell>
          <cell r="D28">
            <v>4868</v>
          </cell>
          <cell r="E28">
            <v>1136.5</v>
          </cell>
          <cell r="F28">
            <v>20112</v>
          </cell>
          <cell r="G28">
            <v>300</v>
          </cell>
          <cell r="H28">
            <v>20412</v>
          </cell>
          <cell r="I28">
            <v>1207.8</v>
          </cell>
          <cell r="J28">
            <v>1149.8</v>
          </cell>
          <cell r="K28">
            <v>127.8</v>
          </cell>
          <cell r="L28">
            <v>526.6</v>
          </cell>
          <cell r="M28">
            <v>3012</v>
          </cell>
          <cell r="N28">
            <v>17400</v>
          </cell>
        </row>
        <row r="29">
          <cell r="A29" t="str">
            <v>08C</v>
          </cell>
          <cell r="B29">
            <v>12919</v>
          </cell>
          <cell r="C29">
            <v>1332.5</v>
          </cell>
          <cell r="D29">
            <v>4912</v>
          </cell>
          <cell r="E29">
            <v>1136.5</v>
          </cell>
          <cell r="F29">
            <v>20300</v>
          </cell>
          <cell r="G29">
            <v>300</v>
          </cell>
          <cell r="H29">
            <v>20600</v>
          </cell>
          <cell r="I29">
            <v>1233.5999999999999</v>
          </cell>
          <cell r="J29">
            <v>1162.7</v>
          </cell>
          <cell r="K29">
            <v>129.19999999999999</v>
          </cell>
          <cell r="L29">
            <v>532.5</v>
          </cell>
          <cell r="M29">
            <v>3058</v>
          </cell>
          <cell r="N29">
            <v>17542</v>
          </cell>
        </row>
        <row r="30">
          <cell r="A30" t="str">
            <v>09A</v>
          </cell>
          <cell r="B30">
            <v>13081</v>
          </cell>
          <cell r="C30">
            <v>1332.5</v>
          </cell>
          <cell r="D30">
            <v>4960</v>
          </cell>
          <cell r="E30">
            <v>1136.5</v>
          </cell>
          <cell r="F30">
            <v>20510</v>
          </cell>
          <cell r="G30">
            <v>300</v>
          </cell>
          <cell r="H30">
            <v>20810</v>
          </cell>
          <cell r="I30">
            <v>1262.7</v>
          </cell>
          <cell r="J30">
            <v>1177.3</v>
          </cell>
          <cell r="K30">
            <v>130.80000000000001</v>
          </cell>
          <cell r="L30">
            <v>539.20000000000005</v>
          </cell>
          <cell r="M30">
            <v>3110</v>
          </cell>
          <cell r="N30">
            <v>17700</v>
          </cell>
        </row>
        <row r="31">
          <cell r="A31" t="str">
            <v>09B</v>
          </cell>
          <cell r="B31">
            <v>13710</v>
          </cell>
          <cell r="C31">
            <v>1332.5</v>
          </cell>
          <cell r="D31">
            <v>5151</v>
          </cell>
          <cell r="E31">
            <v>1136.5</v>
          </cell>
          <cell r="F31">
            <v>21330</v>
          </cell>
          <cell r="G31">
            <v>300</v>
          </cell>
          <cell r="H31">
            <v>21630</v>
          </cell>
          <cell r="I31">
            <v>1375.4</v>
          </cell>
          <cell r="J31">
            <v>1233.9000000000001</v>
          </cell>
          <cell r="K31">
            <v>137.1</v>
          </cell>
          <cell r="L31">
            <v>565.1</v>
          </cell>
          <cell r="M31">
            <v>3311.5</v>
          </cell>
          <cell r="N31">
            <v>18318.5</v>
          </cell>
        </row>
        <row r="32">
          <cell r="A32" t="str">
            <v>09C</v>
          </cell>
          <cell r="B32">
            <v>13965</v>
          </cell>
          <cell r="C32">
            <v>1332.5</v>
          </cell>
          <cell r="D32">
            <v>5228</v>
          </cell>
          <cell r="E32">
            <v>1136.5</v>
          </cell>
          <cell r="F32">
            <v>21662</v>
          </cell>
          <cell r="G32">
            <v>300</v>
          </cell>
          <cell r="H32">
            <v>21962</v>
          </cell>
          <cell r="I32">
            <v>1421.1</v>
          </cell>
          <cell r="J32">
            <v>1256.9000000000001</v>
          </cell>
          <cell r="K32">
            <v>139.69999999999999</v>
          </cell>
          <cell r="L32">
            <v>575.6</v>
          </cell>
          <cell r="M32">
            <v>3393.2999999999997</v>
          </cell>
          <cell r="N32">
            <v>18568.7</v>
          </cell>
        </row>
        <row r="33">
          <cell r="A33" t="str">
            <v>10A</v>
          </cell>
          <cell r="B33">
            <v>14351</v>
          </cell>
          <cell r="C33">
            <v>1332.5</v>
          </cell>
          <cell r="D33">
            <v>5347</v>
          </cell>
          <cell r="E33">
            <v>1136.5</v>
          </cell>
          <cell r="F33">
            <v>22167</v>
          </cell>
          <cell r="G33">
            <v>300</v>
          </cell>
          <cell r="H33">
            <v>22467</v>
          </cell>
          <cell r="I33">
            <v>1490.2</v>
          </cell>
          <cell r="J33">
            <v>1291.5999999999999</v>
          </cell>
          <cell r="K33">
            <v>143.5</v>
          </cell>
          <cell r="L33">
            <v>591.5</v>
          </cell>
          <cell r="M33">
            <v>3516.8</v>
          </cell>
          <cell r="N33">
            <v>18950.2</v>
          </cell>
        </row>
        <row r="34">
          <cell r="A34" t="str">
            <v>10B</v>
          </cell>
          <cell r="B34">
            <v>14688</v>
          </cell>
          <cell r="C34">
            <v>1332.5</v>
          </cell>
          <cell r="D34">
            <v>5447</v>
          </cell>
          <cell r="E34">
            <v>1136.5</v>
          </cell>
          <cell r="F34">
            <v>22604</v>
          </cell>
          <cell r="G34">
            <v>300</v>
          </cell>
          <cell r="H34">
            <v>22904</v>
          </cell>
          <cell r="I34">
            <v>1550.6</v>
          </cell>
          <cell r="J34">
            <v>1321.9</v>
          </cell>
          <cell r="K34">
            <v>146.9</v>
          </cell>
          <cell r="L34">
            <v>605.4</v>
          </cell>
          <cell r="M34">
            <v>3624.8</v>
          </cell>
          <cell r="N34">
            <v>19279.2</v>
          </cell>
        </row>
        <row r="35">
          <cell r="A35" t="str">
            <v>10C</v>
          </cell>
          <cell r="B35">
            <v>15021</v>
          </cell>
          <cell r="C35">
            <v>1332.5</v>
          </cell>
          <cell r="D35">
            <v>5547</v>
          </cell>
          <cell r="E35">
            <v>1136.5</v>
          </cell>
          <cell r="F35">
            <v>23037</v>
          </cell>
          <cell r="G35">
            <v>300</v>
          </cell>
          <cell r="H35">
            <v>23337</v>
          </cell>
          <cell r="I35">
            <v>1610.3</v>
          </cell>
          <cell r="J35">
            <v>1351.9</v>
          </cell>
          <cell r="K35">
            <v>150.19999999999999</v>
          </cell>
          <cell r="L35">
            <v>619.20000000000005</v>
          </cell>
          <cell r="M35">
            <v>3731.5999999999995</v>
          </cell>
          <cell r="N35">
            <v>19605.400000000001</v>
          </cell>
        </row>
        <row r="36">
          <cell r="A36" t="str">
            <v>11A</v>
          </cell>
          <cell r="B36">
            <v>15361</v>
          </cell>
          <cell r="C36">
            <v>1332.5</v>
          </cell>
          <cell r="D36">
            <v>5652</v>
          </cell>
          <cell r="E36">
            <v>1136.5</v>
          </cell>
          <cell r="F36">
            <v>23482</v>
          </cell>
          <cell r="G36">
            <v>300</v>
          </cell>
          <cell r="H36">
            <v>23782</v>
          </cell>
          <cell r="I36">
            <v>1677.2</v>
          </cell>
          <cell r="J36">
            <v>1382.5</v>
          </cell>
          <cell r="K36">
            <v>153.6</v>
          </cell>
          <cell r="L36">
            <v>633.20000000000005</v>
          </cell>
          <cell r="M36">
            <v>3846.5</v>
          </cell>
          <cell r="N36">
            <v>19935.5</v>
          </cell>
        </row>
        <row r="37">
          <cell r="A37" t="str">
            <v>11B</v>
          </cell>
          <cell r="B37">
            <v>15433</v>
          </cell>
          <cell r="C37">
            <v>1332.5</v>
          </cell>
          <cell r="D37">
            <v>5673</v>
          </cell>
          <cell r="E37">
            <v>1136.5</v>
          </cell>
          <cell r="F37">
            <v>23575</v>
          </cell>
          <cell r="G37">
            <v>300</v>
          </cell>
          <cell r="H37">
            <v>23875</v>
          </cell>
          <cell r="I37">
            <v>1692.6</v>
          </cell>
          <cell r="J37">
            <v>1389</v>
          </cell>
          <cell r="K37">
            <v>154.30000000000001</v>
          </cell>
          <cell r="L37">
            <v>636.1</v>
          </cell>
          <cell r="M37">
            <v>3872</v>
          </cell>
          <cell r="N37">
            <v>20003</v>
          </cell>
        </row>
        <row r="38">
          <cell r="A38" t="str">
            <v>11C</v>
          </cell>
          <cell r="B38">
            <v>15786</v>
          </cell>
          <cell r="C38">
            <v>1332.5</v>
          </cell>
          <cell r="D38">
            <v>5778</v>
          </cell>
          <cell r="E38">
            <v>1136.5</v>
          </cell>
          <cell r="F38">
            <v>24033</v>
          </cell>
          <cell r="G38">
            <v>300</v>
          </cell>
          <cell r="H38">
            <v>24333</v>
          </cell>
          <cell r="I38">
            <v>1768</v>
          </cell>
          <cell r="J38">
            <v>1420.7</v>
          </cell>
          <cell r="K38">
            <v>157.9</v>
          </cell>
          <cell r="L38">
            <v>650.70000000000005</v>
          </cell>
          <cell r="M38">
            <v>3997.3</v>
          </cell>
          <cell r="N38">
            <v>20335.7</v>
          </cell>
        </row>
        <row r="39">
          <cell r="A39" t="str">
            <v>12A</v>
          </cell>
          <cell r="B39">
            <v>16146</v>
          </cell>
          <cell r="C39">
            <v>1332.5</v>
          </cell>
          <cell r="D39">
            <v>5889</v>
          </cell>
          <cell r="E39">
            <v>1136.5</v>
          </cell>
          <cell r="F39">
            <v>24504</v>
          </cell>
          <cell r="G39">
            <v>300</v>
          </cell>
          <cell r="H39">
            <v>24804</v>
          </cell>
          <cell r="I39">
            <v>1844.9</v>
          </cell>
          <cell r="J39">
            <v>1453.1</v>
          </cell>
          <cell r="K39">
            <v>161.5</v>
          </cell>
          <cell r="L39">
            <v>665.5</v>
          </cell>
          <cell r="M39">
            <v>4125</v>
          </cell>
          <cell r="N39">
            <v>20679</v>
          </cell>
        </row>
        <row r="40">
          <cell r="A40" t="str">
            <v>12B</v>
          </cell>
          <cell r="B40">
            <v>16500</v>
          </cell>
          <cell r="C40">
            <v>1332.5</v>
          </cell>
          <cell r="D40">
            <v>5996</v>
          </cell>
          <cell r="E40">
            <v>1136.5</v>
          </cell>
          <cell r="F40">
            <v>24965</v>
          </cell>
          <cell r="G40">
            <v>300</v>
          </cell>
          <cell r="H40">
            <v>25265</v>
          </cell>
          <cell r="I40">
            <v>1920.5</v>
          </cell>
          <cell r="J40">
            <v>1485</v>
          </cell>
          <cell r="K40">
            <v>165</v>
          </cell>
          <cell r="L40">
            <v>680.1</v>
          </cell>
          <cell r="M40">
            <v>4250.6000000000004</v>
          </cell>
          <cell r="N40">
            <v>21014.400000000001</v>
          </cell>
        </row>
        <row r="41">
          <cell r="A41" t="str">
            <v>12C</v>
          </cell>
          <cell r="B41">
            <v>17100</v>
          </cell>
          <cell r="C41">
            <v>1332.5</v>
          </cell>
          <cell r="D41">
            <v>6178</v>
          </cell>
          <cell r="E41">
            <v>1136.5</v>
          </cell>
          <cell r="F41">
            <v>25747</v>
          </cell>
          <cell r="G41">
            <v>300</v>
          </cell>
          <cell r="H41">
            <v>26047</v>
          </cell>
          <cell r="I41">
            <v>2048.6</v>
          </cell>
          <cell r="J41">
            <v>1539</v>
          </cell>
          <cell r="K41">
            <v>171</v>
          </cell>
          <cell r="L41">
            <v>704.8</v>
          </cell>
          <cell r="M41">
            <v>4463.3999999999996</v>
          </cell>
          <cell r="N41">
            <v>21583.599999999999</v>
          </cell>
        </row>
        <row r="42">
          <cell r="A42" t="str">
            <v>13A</v>
          </cell>
          <cell r="B42">
            <v>17471</v>
          </cell>
          <cell r="C42">
            <v>1332.5</v>
          </cell>
          <cell r="D42">
            <v>6291</v>
          </cell>
          <cell r="E42">
            <v>1136.5</v>
          </cell>
          <cell r="F42">
            <v>26231</v>
          </cell>
          <cell r="G42">
            <v>400</v>
          </cell>
          <cell r="H42">
            <v>26631</v>
          </cell>
          <cell r="I42">
            <v>2149.1999999999998</v>
          </cell>
          <cell r="J42">
            <v>1572.4</v>
          </cell>
          <cell r="K42">
            <v>174.7</v>
          </cell>
          <cell r="L42">
            <v>720.1</v>
          </cell>
          <cell r="M42">
            <v>4616.3999999999996</v>
          </cell>
          <cell r="N42">
            <v>22014.6</v>
          </cell>
        </row>
        <row r="43">
          <cell r="A43" t="str">
            <v>13B</v>
          </cell>
          <cell r="B43">
            <v>17851</v>
          </cell>
          <cell r="C43">
            <v>1332.5</v>
          </cell>
          <cell r="D43">
            <v>6404</v>
          </cell>
          <cell r="E43">
            <v>1136.5</v>
          </cell>
          <cell r="F43">
            <v>26724</v>
          </cell>
          <cell r="G43">
            <v>400</v>
          </cell>
          <cell r="H43">
            <v>27124</v>
          </cell>
          <cell r="I43">
            <v>2230.4</v>
          </cell>
          <cell r="J43">
            <v>1606.6</v>
          </cell>
          <cell r="K43">
            <v>178.5</v>
          </cell>
          <cell r="L43">
            <v>735.8</v>
          </cell>
          <cell r="M43">
            <v>4751.3</v>
          </cell>
          <cell r="N43">
            <v>22372.7</v>
          </cell>
        </row>
        <row r="44">
          <cell r="A44" t="str">
            <v>13C</v>
          </cell>
          <cell r="B44">
            <v>18226</v>
          </cell>
          <cell r="C44">
            <v>1332.5</v>
          </cell>
          <cell r="D44">
            <v>6516</v>
          </cell>
          <cell r="E44">
            <v>1136.5</v>
          </cell>
          <cell r="F44">
            <v>27211</v>
          </cell>
          <cell r="G44">
            <v>400</v>
          </cell>
          <cell r="H44">
            <v>27611</v>
          </cell>
          <cell r="I44">
            <v>2310.5</v>
          </cell>
          <cell r="J44">
            <v>1640.3</v>
          </cell>
          <cell r="K44">
            <v>182.3</v>
          </cell>
          <cell r="L44">
            <v>751.3</v>
          </cell>
          <cell r="M44">
            <v>4884.4000000000005</v>
          </cell>
          <cell r="N44">
            <v>22726.6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 CONF MENSUAL EST MAX"/>
      <sheetName val="TAB CONF MENSUAL EST MIN"/>
      <sheetName val="TARIFA Y TABLA MENSUAL 2024"/>
      <sheetName val="CALCULO ISSS MENSUAL EST MAX"/>
      <sheetName val="CALCULO ISSS MENSUAL EST MIN"/>
    </sheetNames>
    <sheetDataSet>
      <sheetData sheetId="0" refreshError="1"/>
      <sheetData sheetId="1">
        <row r="6">
          <cell r="A6" t="str">
            <v>01</v>
          </cell>
          <cell r="B6">
            <v>5236</v>
          </cell>
          <cell r="C6">
            <v>1897</v>
          </cell>
          <cell r="D6">
            <v>1824</v>
          </cell>
          <cell r="E6">
            <v>491</v>
          </cell>
          <cell r="F6">
            <v>0</v>
          </cell>
          <cell r="G6">
            <v>9448</v>
          </cell>
          <cell r="H6">
            <v>4212</v>
          </cell>
          <cell r="I6">
            <v>0</v>
          </cell>
          <cell r="J6">
            <v>471.2</v>
          </cell>
          <cell r="K6">
            <v>215.8</v>
          </cell>
          <cell r="L6">
            <v>471.2</v>
          </cell>
          <cell r="M6">
            <v>687</v>
          </cell>
          <cell r="N6">
            <v>8761</v>
          </cell>
        </row>
        <row r="7">
          <cell r="A7" t="str">
            <v>02</v>
          </cell>
          <cell r="B7">
            <v>5363</v>
          </cell>
          <cell r="C7">
            <v>1897</v>
          </cell>
          <cell r="D7">
            <v>1824</v>
          </cell>
          <cell r="E7">
            <v>495</v>
          </cell>
          <cell r="F7">
            <v>0</v>
          </cell>
          <cell r="G7">
            <v>9579</v>
          </cell>
          <cell r="H7">
            <v>4216</v>
          </cell>
          <cell r="I7">
            <v>0</v>
          </cell>
          <cell r="J7">
            <v>482.7</v>
          </cell>
          <cell r="K7">
            <v>221.1</v>
          </cell>
          <cell r="L7">
            <v>482.7</v>
          </cell>
          <cell r="M7">
            <v>703.8</v>
          </cell>
          <cell r="N7">
            <v>8875.2000000000007</v>
          </cell>
        </row>
        <row r="8">
          <cell r="A8" t="str">
            <v>03</v>
          </cell>
          <cell r="B8">
            <v>5499</v>
          </cell>
          <cell r="C8">
            <v>1897</v>
          </cell>
          <cell r="D8">
            <v>1824</v>
          </cell>
          <cell r="E8">
            <v>508</v>
          </cell>
          <cell r="F8">
            <v>0</v>
          </cell>
          <cell r="G8">
            <v>9728</v>
          </cell>
          <cell r="H8">
            <v>4229</v>
          </cell>
          <cell r="I8">
            <v>0</v>
          </cell>
          <cell r="J8">
            <v>494.9</v>
          </cell>
          <cell r="K8">
            <v>226.7</v>
          </cell>
          <cell r="L8">
            <v>494.9</v>
          </cell>
          <cell r="M8">
            <v>721.59999999999991</v>
          </cell>
          <cell r="N8">
            <v>9006.4</v>
          </cell>
        </row>
        <row r="9">
          <cell r="A9" t="str">
            <v>04</v>
          </cell>
          <cell r="B9">
            <v>5640</v>
          </cell>
          <cell r="C9">
            <v>1897</v>
          </cell>
          <cell r="D9">
            <v>1824</v>
          </cell>
          <cell r="E9">
            <v>519</v>
          </cell>
          <cell r="F9">
            <v>0</v>
          </cell>
          <cell r="G9">
            <v>9880</v>
          </cell>
          <cell r="H9">
            <v>4240</v>
          </cell>
          <cell r="I9">
            <v>0</v>
          </cell>
          <cell r="J9">
            <v>507.6</v>
          </cell>
          <cell r="K9">
            <v>232.5</v>
          </cell>
          <cell r="L9">
            <v>507.6</v>
          </cell>
          <cell r="M9">
            <v>740.1</v>
          </cell>
          <cell r="N9">
            <v>9139.9</v>
          </cell>
        </row>
        <row r="10">
          <cell r="A10" t="str">
            <v>05</v>
          </cell>
          <cell r="B10">
            <v>5752</v>
          </cell>
          <cell r="C10">
            <v>1897</v>
          </cell>
          <cell r="D10">
            <v>1824</v>
          </cell>
          <cell r="E10">
            <v>526</v>
          </cell>
          <cell r="F10">
            <v>0</v>
          </cell>
          <cell r="G10">
            <v>9999</v>
          </cell>
          <cell r="H10">
            <v>4247</v>
          </cell>
          <cell r="I10">
            <v>0</v>
          </cell>
          <cell r="J10">
            <v>517.70000000000005</v>
          </cell>
          <cell r="K10">
            <v>237.1</v>
          </cell>
          <cell r="L10">
            <v>517.70000000000005</v>
          </cell>
          <cell r="M10">
            <v>754.80000000000007</v>
          </cell>
          <cell r="N10">
            <v>9244.2000000000007</v>
          </cell>
        </row>
        <row r="11">
          <cell r="A11" t="str">
            <v>06</v>
          </cell>
          <cell r="B11">
            <v>5910</v>
          </cell>
          <cell r="C11">
            <v>1897</v>
          </cell>
          <cell r="D11">
            <v>1824</v>
          </cell>
          <cell r="E11">
            <v>546</v>
          </cell>
          <cell r="F11">
            <v>0</v>
          </cell>
          <cell r="G11">
            <v>10177</v>
          </cell>
          <cell r="H11">
            <v>4267</v>
          </cell>
          <cell r="I11">
            <v>0</v>
          </cell>
          <cell r="J11">
            <v>531.9</v>
          </cell>
          <cell r="K11">
            <v>243.6</v>
          </cell>
          <cell r="L11">
            <v>531.9</v>
          </cell>
          <cell r="M11">
            <v>775.5</v>
          </cell>
          <cell r="N11">
            <v>9401.5</v>
          </cell>
        </row>
        <row r="12">
          <cell r="A12" t="str">
            <v>07</v>
          </cell>
          <cell r="B12">
            <v>6145</v>
          </cell>
          <cell r="C12">
            <v>1897</v>
          </cell>
          <cell r="D12">
            <v>1824</v>
          </cell>
          <cell r="E12">
            <v>557</v>
          </cell>
          <cell r="F12">
            <v>0</v>
          </cell>
          <cell r="G12">
            <v>10423</v>
          </cell>
          <cell r="H12">
            <v>4278</v>
          </cell>
          <cell r="I12">
            <v>22</v>
          </cell>
          <cell r="J12">
            <v>553.1</v>
          </cell>
          <cell r="K12">
            <v>253.3</v>
          </cell>
          <cell r="L12">
            <v>575.1</v>
          </cell>
          <cell r="M12">
            <v>828.40000000000009</v>
          </cell>
          <cell r="N12">
            <v>9594.6</v>
          </cell>
        </row>
        <row r="13">
          <cell r="A13" t="str">
            <v>08</v>
          </cell>
          <cell r="B13">
            <v>6375</v>
          </cell>
          <cell r="C13">
            <v>1897</v>
          </cell>
          <cell r="D13">
            <v>1824</v>
          </cell>
          <cell r="E13">
            <v>582</v>
          </cell>
          <cell r="F13">
            <v>0</v>
          </cell>
          <cell r="G13">
            <v>10678</v>
          </cell>
          <cell r="H13">
            <v>4303</v>
          </cell>
          <cell r="I13">
            <v>49.7</v>
          </cell>
          <cell r="J13">
            <v>573.79999999999995</v>
          </cell>
          <cell r="K13">
            <v>262.8</v>
          </cell>
          <cell r="L13">
            <v>623.5</v>
          </cell>
          <cell r="M13">
            <v>886.3</v>
          </cell>
          <cell r="N13">
            <v>9791.7000000000007</v>
          </cell>
        </row>
        <row r="14">
          <cell r="A14" t="str">
            <v>09</v>
          </cell>
          <cell r="B14">
            <v>6799</v>
          </cell>
          <cell r="C14">
            <v>1897</v>
          </cell>
          <cell r="D14">
            <v>1824</v>
          </cell>
          <cell r="E14">
            <v>598</v>
          </cell>
          <cell r="F14">
            <v>0</v>
          </cell>
          <cell r="G14">
            <v>11118</v>
          </cell>
          <cell r="H14">
            <v>4319</v>
          </cell>
          <cell r="I14">
            <v>97.6</v>
          </cell>
          <cell r="J14">
            <v>611.9</v>
          </cell>
          <cell r="K14">
            <v>280.2</v>
          </cell>
          <cell r="L14">
            <v>709.5</v>
          </cell>
          <cell r="M14">
            <v>989.7</v>
          </cell>
          <cell r="N14">
            <v>10128.299999999999</v>
          </cell>
        </row>
        <row r="15">
          <cell r="A15" t="str">
            <v>10</v>
          </cell>
          <cell r="B15">
            <v>7350</v>
          </cell>
          <cell r="C15">
            <v>1897</v>
          </cell>
          <cell r="D15">
            <v>1824</v>
          </cell>
          <cell r="E15">
            <v>618</v>
          </cell>
          <cell r="F15">
            <v>0</v>
          </cell>
          <cell r="G15">
            <v>11689</v>
          </cell>
          <cell r="H15">
            <v>4339</v>
          </cell>
          <cell r="I15">
            <v>159.69999999999999</v>
          </cell>
          <cell r="J15">
            <v>661.5</v>
          </cell>
          <cell r="K15">
            <v>303</v>
          </cell>
          <cell r="L15">
            <v>821.2</v>
          </cell>
          <cell r="M15">
            <v>1124.2</v>
          </cell>
          <cell r="N15">
            <v>10564.8</v>
          </cell>
        </row>
        <row r="16">
          <cell r="A16" t="str">
            <v>11</v>
          </cell>
          <cell r="B16">
            <v>7773</v>
          </cell>
          <cell r="C16">
            <v>1897</v>
          </cell>
          <cell r="D16">
            <v>1824</v>
          </cell>
          <cell r="E16">
            <v>634</v>
          </cell>
          <cell r="F16">
            <v>0</v>
          </cell>
          <cell r="G16">
            <v>12128</v>
          </cell>
          <cell r="H16">
            <v>4355</v>
          </cell>
          <cell r="I16">
            <v>207.5</v>
          </cell>
          <cell r="J16">
            <v>699.6</v>
          </cell>
          <cell r="K16">
            <v>320.39999999999998</v>
          </cell>
          <cell r="L16">
            <v>907.1</v>
          </cell>
          <cell r="M16">
            <v>1227.5</v>
          </cell>
          <cell r="N16">
            <v>10900.5</v>
          </cell>
        </row>
        <row r="17">
          <cell r="A17" t="str">
            <v>12</v>
          </cell>
          <cell r="B17">
            <v>8297</v>
          </cell>
          <cell r="C17">
            <v>1897</v>
          </cell>
          <cell r="D17">
            <v>1824</v>
          </cell>
          <cell r="E17">
            <v>664</v>
          </cell>
          <cell r="F17">
            <v>0</v>
          </cell>
          <cell r="G17">
            <v>12682</v>
          </cell>
          <cell r="H17">
            <v>4385</v>
          </cell>
          <cell r="I17">
            <v>267.7</v>
          </cell>
          <cell r="J17">
            <v>746.7</v>
          </cell>
          <cell r="K17">
            <v>342</v>
          </cell>
          <cell r="L17">
            <v>1014.4000000000001</v>
          </cell>
          <cell r="M17">
            <v>1356.4</v>
          </cell>
          <cell r="N17">
            <v>11325.6</v>
          </cell>
        </row>
        <row r="18">
          <cell r="A18" t="str">
            <v>13</v>
          </cell>
          <cell r="B18">
            <v>9394</v>
          </cell>
          <cell r="C18">
            <v>1932</v>
          </cell>
          <cell r="D18">
            <v>1824</v>
          </cell>
          <cell r="E18">
            <v>721</v>
          </cell>
          <cell r="F18">
            <v>0</v>
          </cell>
          <cell r="G18">
            <v>13871</v>
          </cell>
          <cell r="H18">
            <v>4477</v>
          </cell>
          <cell r="I18">
            <v>783.4</v>
          </cell>
          <cell r="J18">
            <v>845.5</v>
          </cell>
          <cell r="K18">
            <v>387.2</v>
          </cell>
          <cell r="L18">
            <v>1628.9</v>
          </cell>
          <cell r="M18">
            <v>2016.1000000000001</v>
          </cell>
          <cell r="N18">
            <v>11854.9</v>
          </cell>
        </row>
        <row r="19">
          <cell r="A19" t="str">
            <v>14</v>
          </cell>
          <cell r="B19">
            <v>10007</v>
          </cell>
          <cell r="C19">
            <v>1932</v>
          </cell>
          <cell r="D19">
            <v>1824</v>
          </cell>
          <cell r="E19">
            <v>797</v>
          </cell>
          <cell r="F19">
            <v>0</v>
          </cell>
          <cell r="G19">
            <v>14560</v>
          </cell>
          <cell r="H19">
            <v>4553</v>
          </cell>
          <cell r="I19">
            <v>858.4</v>
          </cell>
          <cell r="J19">
            <v>900.6</v>
          </cell>
          <cell r="K19">
            <v>412.5</v>
          </cell>
          <cell r="L19">
            <v>1759</v>
          </cell>
          <cell r="M19">
            <v>2171.5</v>
          </cell>
          <cell r="N19">
            <v>12388.5</v>
          </cell>
        </row>
        <row r="20">
          <cell r="A20" t="str">
            <v>15</v>
          </cell>
          <cell r="B20">
            <v>10374</v>
          </cell>
          <cell r="C20">
            <v>1932</v>
          </cell>
          <cell r="D20">
            <v>1824</v>
          </cell>
          <cell r="E20">
            <v>868</v>
          </cell>
          <cell r="F20">
            <v>0</v>
          </cell>
          <cell r="G20">
            <v>14998</v>
          </cell>
          <cell r="H20">
            <v>4624</v>
          </cell>
          <cell r="I20">
            <v>911.9</v>
          </cell>
          <cell r="J20">
            <v>933.7</v>
          </cell>
          <cell r="K20">
            <v>427.6</v>
          </cell>
          <cell r="L20">
            <v>1845.6</v>
          </cell>
          <cell r="M20">
            <v>2273.1999999999998</v>
          </cell>
          <cell r="N20">
            <v>12724.8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ULADORES CONTRATO- CONT"/>
      <sheetName val="TARIFA Y TABLA MENSUAL 2024"/>
      <sheetName val="CALCULO ISSS CONTRATO"/>
    </sheetNames>
    <sheetDataSet>
      <sheetData sheetId="0">
        <row r="6">
          <cell r="A6" t="str">
            <v>01</v>
          </cell>
          <cell r="B6">
            <v>4770</v>
          </cell>
          <cell r="C6">
            <v>2584</v>
          </cell>
          <cell r="D6">
            <v>792</v>
          </cell>
          <cell r="E6">
            <v>8146</v>
          </cell>
          <cell r="F6">
            <v>3376</v>
          </cell>
          <cell r="G6">
            <v>0</v>
          </cell>
          <cell r="H6">
            <v>196.6</v>
          </cell>
          <cell r="I6">
            <v>0</v>
          </cell>
          <cell r="J6">
            <v>196.6</v>
          </cell>
          <cell r="K6">
            <v>7949.4</v>
          </cell>
        </row>
        <row r="7">
          <cell r="A7" t="str">
            <v>02</v>
          </cell>
          <cell r="B7">
            <v>4865</v>
          </cell>
          <cell r="C7">
            <v>2584</v>
          </cell>
          <cell r="D7">
            <v>792</v>
          </cell>
          <cell r="E7">
            <v>8241</v>
          </cell>
          <cell r="F7">
            <v>3376</v>
          </cell>
          <cell r="G7">
            <v>0</v>
          </cell>
          <cell r="H7">
            <v>200.5</v>
          </cell>
          <cell r="I7">
            <v>0</v>
          </cell>
          <cell r="J7">
            <v>200.5</v>
          </cell>
          <cell r="K7">
            <v>8040.5</v>
          </cell>
        </row>
        <row r="8">
          <cell r="A8" t="str">
            <v>03</v>
          </cell>
          <cell r="B8">
            <v>4993</v>
          </cell>
          <cell r="C8">
            <v>2584</v>
          </cell>
          <cell r="D8">
            <v>792</v>
          </cell>
          <cell r="E8">
            <v>8369</v>
          </cell>
          <cell r="F8">
            <v>3376</v>
          </cell>
          <cell r="G8">
            <v>0</v>
          </cell>
          <cell r="H8">
            <v>205.8</v>
          </cell>
          <cell r="I8">
            <v>0</v>
          </cell>
          <cell r="J8">
            <v>205.8</v>
          </cell>
          <cell r="K8">
            <v>8163.2</v>
          </cell>
        </row>
        <row r="9">
          <cell r="A9" t="str">
            <v>04</v>
          </cell>
          <cell r="B9">
            <v>5142</v>
          </cell>
          <cell r="C9">
            <v>2584</v>
          </cell>
          <cell r="D9">
            <v>792</v>
          </cell>
          <cell r="E9">
            <v>8518</v>
          </cell>
          <cell r="F9">
            <v>3376</v>
          </cell>
          <cell r="G9">
            <v>0</v>
          </cell>
          <cell r="H9">
            <v>211.9</v>
          </cell>
          <cell r="I9">
            <v>0</v>
          </cell>
          <cell r="J9">
            <v>211.9</v>
          </cell>
          <cell r="K9">
            <v>8306.1</v>
          </cell>
        </row>
        <row r="10">
          <cell r="A10" t="str">
            <v>05</v>
          </cell>
          <cell r="B10">
            <v>5224</v>
          </cell>
          <cell r="C10">
            <v>2584</v>
          </cell>
          <cell r="D10">
            <v>792</v>
          </cell>
          <cell r="E10">
            <v>8600</v>
          </cell>
          <cell r="F10">
            <v>3376</v>
          </cell>
          <cell r="G10">
            <v>0</v>
          </cell>
          <cell r="H10">
            <v>215.3</v>
          </cell>
          <cell r="I10">
            <v>0</v>
          </cell>
          <cell r="J10">
            <v>215.3</v>
          </cell>
          <cell r="K10">
            <v>8384.7000000000007</v>
          </cell>
        </row>
        <row r="11">
          <cell r="A11" t="str">
            <v>06</v>
          </cell>
          <cell r="B11">
            <v>5363</v>
          </cell>
          <cell r="C11">
            <v>2584</v>
          </cell>
          <cell r="D11">
            <v>792</v>
          </cell>
          <cell r="E11">
            <v>8739</v>
          </cell>
          <cell r="F11">
            <v>3376</v>
          </cell>
          <cell r="G11">
            <v>0</v>
          </cell>
          <cell r="H11">
            <v>221.1</v>
          </cell>
          <cell r="I11">
            <v>0</v>
          </cell>
          <cell r="J11">
            <v>221.1</v>
          </cell>
          <cell r="K11">
            <v>8517.9</v>
          </cell>
        </row>
        <row r="12">
          <cell r="A12" t="str">
            <v>07</v>
          </cell>
          <cell r="B12">
            <v>5566</v>
          </cell>
          <cell r="C12">
            <v>2584</v>
          </cell>
          <cell r="D12">
            <v>792</v>
          </cell>
          <cell r="E12">
            <v>8942</v>
          </cell>
          <cell r="F12">
            <v>3376</v>
          </cell>
          <cell r="G12">
            <v>0</v>
          </cell>
          <cell r="H12">
            <v>229.4</v>
          </cell>
          <cell r="I12">
            <v>0</v>
          </cell>
          <cell r="J12">
            <v>229.4</v>
          </cell>
          <cell r="K12">
            <v>8712.6</v>
          </cell>
        </row>
        <row r="13">
          <cell r="A13" t="str">
            <v>08</v>
          </cell>
          <cell r="B13">
            <v>5757</v>
          </cell>
          <cell r="C13">
            <v>2584</v>
          </cell>
          <cell r="D13">
            <v>792</v>
          </cell>
          <cell r="E13">
            <v>9133</v>
          </cell>
          <cell r="F13">
            <v>3376</v>
          </cell>
          <cell r="G13">
            <v>5.3</v>
          </cell>
          <cell r="H13">
            <v>237.3</v>
          </cell>
          <cell r="I13">
            <v>5.3</v>
          </cell>
          <cell r="J13">
            <v>242.60000000000002</v>
          </cell>
          <cell r="K13">
            <v>8890.4</v>
          </cell>
        </row>
        <row r="14">
          <cell r="A14" t="str">
            <v>09</v>
          </cell>
          <cell r="B14">
            <v>6006</v>
          </cell>
          <cell r="C14">
            <v>2584</v>
          </cell>
          <cell r="D14">
            <v>792</v>
          </cell>
          <cell r="E14">
            <v>9382</v>
          </cell>
          <cell r="F14">
            <v>3376</v>
          </cell>
          <cell r="G14">
            <v>32.4</v>
          </cell>
          <cell r="H14">
            <v>247.6</v>
          </cell>
          <cell r="I14">
            <v>32.4</v>
          </cell>
          <cell r="J14">
            <v>280</v>
          </cell>
          <cell r="K14">
            <v>9102</v>
          </cell>
        </row>
        <row r="15">
          <cell r="A15" t="str">
            <v>10</v>
          </cell>
          <cell r="B15">
            <v>6590</v>
          </cell>
          <cell r="C15">
            <v>2584</v>
          </cell>
          <cell r="D15">
            <v>792</v>
          </cell>
          <cell r="E15">
            <v>9966</v>
          </cell>
          <cell r="F15">
            <v>3376</v>
          </cell>
          <cell r="G15">
            <v>95.9</v>
          </cell>
          <cell r="H15">
            <v>271.60000000000002</v>
          </cell>
          <cell r="I15">
            <v>95.9</v>
          </cell>
          <cell r="J15">
            <v>367.5</v>
          </cell>
          <cell r="K15">
            <v>9598.5</v>
          </cell>
        </row>
        <row r="16">
          <cell r="A16" t="str">
            <v>11</v>
          </cell>
          <cell r="B16">
            <v>7045</v>
          </cell>
          <cell r="C16">
            <v>2584</v>
          </cell>
          <cell r="D16">
            <v>792</v>
          </cell>
          <cell r="E16">
            <v>10421</v>
          </cell>
          <cell r="F16">
            <v>3376</v>
          </cell>
          <cell r="G16">
            <v>145.4</v>
          </cell>
          <cell r="H16">
            <v>290.39999999999998</v>
          </cell>
          <cell r="I16">
            <v>145.4</v>
          </cell>
          <cell r="J16">
            <v>435.79999999999995</v>
          </cell>
          <cell r="K16">
            <v>9985.2000000000007</v>
          </cell>
        </row>
        <row r="17">
          <cell r="A17" t="str">
            <v>12</v>
          </cell>
          <cell r="B17">
            <v>7407</v>
          </cell>
          <cell r="C17">
            <v>2584</v>
          </cell>
          <cell r="D17">
            <v>792</v>
          </cell>
          <cell r="E17">
            <v>10783</v>
          </cell>
          <cell r="F17">
            <v>3376</v>
          </cell>
          <cell r="G17">
            <v>184.8</v>
          </cell>
          <cell r="H17">
            <v>305.3</v>
          </cell>
          <cell r="I17">
            <v>184.8</v>
          </cell>
          <cell r="J17">
            <v>490.1</v>
          </cell>
          <cell r="K17">
            <v>10292.9</v>
          </cell>
        </row>
        <row r="18">
          <cell r="A18" t="str">
            <v>13</v>
          </cell>
          <cell r="B18">
            <v>8010</v>
          </cell>
          <cell r="C18">
            <v>2584</v>
          </cell>
          <cell r="D18">
            <v>892</v>
          </cell>
          <cell r="E18">
            <v>11486</v>
          </cell>
          <cell r="F18">
            <v>3476</v>
          </cell>
          <cell r="G18">
            <v>261.3</v>
          </cell>
          <cell r="H18">
            <v>330.2</v>
          </cell>
          <cell r="I18">
            <v>261.3</v>
          </cell>
          <cell r="J18">
            <v>591.5</v>
          </cell>
          <cell r="K18">
            <v>10894.5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ULADORES CONTRATO CONF"/>
      <sheetName val="CALCULO ISSS MENSUAL CCT 2024"/>
      <sheetName val="TARIFA Y TABLA MENSUAL 2024"/>
    </sheetNames>
    <sheetDataSet>
      <sheetData sheetId="0">
        <row r="6">
          <cell r="A6" t="str">
            <v>01</v>
          </cell>
          <cell r="B6">
            <v>5236</v>
          </cell>
          <cell r="C6">
            <v>1897</v>
          </cell>
          <cell r="D6">
            <v>1824</v>
          </cell>
          <cell r="E6">
            <v>491</v>
          </cell>
          <cell r="F6">
            <v>0</v>
          </cell>
          <cell r="G6">
            <v>4212</v>
          </cell>
          <cell r="H6">
            <v>9448</v>
          </cell>
          <cell r="I6">
            <v>0</v>
          </cell>
          <cell r="J6">
            <v>0</v>
          </cell>
          <cell r="K6">
            <v>215.8</v>
          </cell>
          <cell r="L6">
            <v>215.8</v>
          </cell>
          <cell r="M6">
            <v>9232.2000000000007</v>
          </cell>
        </row>
        <row r="7">
          <cell r="A7" t="str">
            <v>02</v>
          </cell>
          <cell r="B7">
            <v>5363</v>
          </cell>
          <cell r="C7">
            <v>1897</v>
          </cell>
          <cell r="D7">
            <v>1824</v>
          </cell>
          <cell r="E7">
            <v>495</v>
          </cell>
          <cell r="F7">
            <v>0</v>
          </cell>
          <cell r="G7">
            <v>4216</v>
          </cell>
          <cell r="H7">
            <v>9579</v>
          </cell>
          <cell r="I7">
            <v>0</v>
          </cell>
          <cell r="J7">
            <v>0</v>
          </cell>
          <cell r="K7">
            <v>221.1</v>
          </cell>
          <cell r="L7">
            <v>221.1</v>
          </cell>
          <cell r="M7">
            <v>9357.9</v>
          </cell>
        </row>
        <row r="8">
          <cell r="A8" t="str">
            <v>03</v>
          </cell>
          <cell r="B8">
            <v>5499</v>
          </cell>
          <cell r="C8">
            <v>1897</v>
          </cell>
          <cell r="D8">
            <v>1824</v>
          </cell>
          <cell r="E8">
            <v>508</v>
          </cell>
          <cell r="F8">
            <v>0</v>
          </cell>
          <cell r="G8">
            <v>4229</v>
          </cell>
          <cell r="H8">
            <v>9728</v>
          </cell>
          <cell r="I8">
            <v>0</v>
          </cell>
          <cell r="J8">
            <v>0</v>
          </cell>
          <cell r="K8">
            <v>226.7</v>
          </cell>
          <cell r="L8">
            <v>226.7</v>
          </cell>
          <cell r="M8">
            <v>9501.2999999999993</v>
          </cell>
        </row>
        <row r="9">
          <cell r="A9" t="str">
            <v>04</v>
          </cell>
          <cell r="B9">
            <v>5640</v>
          </cell>
          <cell r="C9">
            <v>1897</v>
          </cell>
          <cell r="D9">
            <v>1824</v>
          </cell>
          <cell r="E9">
            <v>519</v>
          </cell>
          <cell r="F9">
            <v>0</v>
          </cell>
          <cell r="G9">
            <v>4240</v>
          </cell>
          <cell r="H9">
            <v>9880</v>
          </cell>
          <cell r="I9">
            <v>0</v>
          </cell>
          <cell r="J9">
            <v>0</v>
          </cell>
          <cell r="K9">
            <v>232.5</v>
          </cell>
          <cell r="L9">
            <v>232.5</v>
          </cell>
          <cell r="M9">
            <v>9647.5</v>
          </cell>
        </row>
        <row r="10">
          <cell r="A10" t="str">
            <v>05</v>
          </cell>
          <cell r="B10">
            <v>5752</v>
          </cell>
          <cell r="C10">
            <v>1897</v>
          </cell>
          <cell r="D10">
            <v>1824</v>
          </cell>
          <cell r="E10">
            <v>526</v>
          </cell>
          <cell r="F10">
            <v>0</v>
          </cell>
          <cell r="G10">
            <v>4247</v>
          </cell>
          <cell r="H10">
            <v>9999</v>
          </cell>
          <cell r="I10">
            <v>0</v>
          </cell>
          <cell r="J10">
            <v>0</v>
          </cell>
          <cell r="K10">
            <v>237.1</v>
          </cell>
          <cell r="L10">
            <v>237.1</v>
          </cell>
          <cell r="M10">
            <v>9761.9</v>
          </cell>
        </row>
        <row r="11">
          <cell r="A11" t="str">
            <v>06</v>
          </cell>
          <cell r="B11">
            <v>5910</v>
          </cell>
          <cell r="C11">
            <v>1897</v>
          </cell>
          <cell r="D11">
            <v>1824</v>
          </cell>
          <cell r="E11">
            <v>546</v>
          </cell>
          <cell r="F11">
            <v>0</v>
          </cell>
          <cell r="G11">
            <v>4267</v>
          </cell>
          <cell r="H11">
            <v>10177</v>
          </cell>
          <cell r="I11">
            <v>0</v>
          </cell>
          <cell r="J11">
            <v>0</v>
          </cell>
          <cell r="K11">
            <v>243.6</v>
          </cell>
          <cell r="L11">
            <v>243.6</v>
          </cell>
          <cell r="M11">
            <v>9933.4</v>
          </cell>
        </row>
        <row r="12">
          <cell r="A12" t="str">
            <v>07</v>
          </cell>
          <cell r="B12">
            <v>6145</v>
          </cell>
          <cell r="C12">
            <v>1897</v>
          </cell>
          <cell r="D12">
            <v>1824</v>
          </cell>
          <cell r="E12">
            <v>557</v>
          </cell>
          <cell r="F12">
            <v>0</v>
          </cell>
          <cell r="G12">
            <v>4278</v>
          </cell>
          <cell r="H12">
            <v>10423</v>
          </cell>
          <cell r="I12">
            <v>22</v>
          </cell>
          <cell r="J12">
            <v>22</v>
          </cell>
          <cell r="K12">
            <v>253.3</v>
          </cell>
          <cell r="L12">
            <v>275.3</v>
          </cell>
          <cell r="M12">
            <v>10147.700000000001</v>
          </cell>
        </row>
        <row r="13">
          <cell r="A13" t="str">
            <v>08</v>
          </cell>
          <cell r="B13">
            <v>6375</v>
          </cell>
          <cell r="C13">
            <v>1897</v>
          </cell>
          <cell r="D13">
            <v>1824</v>
          </cell>
          <cell r="E13">
            <v>582</v>
          </cell>
          <cell r="F13">
            <v>0</v>
          </cell>
          <cell r="G13">
            <v>4303</v>
          </cell>
          <cell r="H13">
            <v>10678</v>
          </cell>
          <cell r="I13">
            <v>49.7</v>
          </cell>
          <cell r="J13">
            <v>49.7</v>
          </cell>
          <cell r="K13">
            <v>262.8</v>
          </cell>
          <cell r="L13">
            <v>312.5</v>
          </cell>
          <cell r="M13">
            <v>10365.5</v>
          </cell>
        </row>
        <row r="14">
          <cell r="A14" t="str">
            <v>09</v>
          </cell>
          <cell r="B14">
            <v>6799</v>
          </cell>
          <cell r="C14">
            <v>1897</v>
          </cell>
          <cell r="D14">
            <v>1824</v>
          </cell>
          <cell r="E14">
            <v>598</v>
          </cell>
          <cell r="F14">
            <v>0</v>
          </cell>
          <cell r="G14">
            <v>4319</v>
          </cell>
          <cell r="H14">
            <v>11118</v>
          </cell>
          <cell r="I14">
            <v>97.6</v>
          </cell>
          <cell r="J14">
            <v>97.6</v>
          </cell>
          <cell r="K14">
            <v>280.2</v>
          </cell>
          <cell r="L14">
            <v>377.79999999999995</v>
          </cell>
          <cell r="M14">
            <v>10740.2</v>
          </cell>
        </row>
        <row r="15">
          <cell r="A15" t="str">
            <v>10</v>
          </cell>
          <cell r="B15">
            <v>7350</v>
          </cell>
          <cell r="C15">
            <v>1897</v>
          </cell>
          <cell r="D15">
            <v>1824</v>
          </cell>
          <cell r="E15">
            <v>618</v>
          </cell>
          <cell r="F15">
            <v>0</v>
          </cell>
          <cell r="G15">
            <v>4339</v>
          </cell>
          <cell r="H15">
            <v>11689</v>
          </cell>
          <cell r="I15">
            <v>159.69999999999999</v>
          </cell>
          <cell r="J15">
            <v>159.69999999999999</v>
          </cell>
          <cell r="K15">
            <v>303</v>
          </cell>
          <cell r="L15">
            <v>462.7</v>
          </cell>
          <cell r="M15">
            <v>11226.3</v>
          </cell>
        </row>
        <row r="16">
          <cell r="A16" t="str">
            <v>11</v>
          </cell>
          <cell r="B16">
            <v>7773</v>
          </cell>
          <cell r="C16">
            <v>1897</v>
          </cell>
          <cell r="D16">
            <v>1824</v>
          </cell>
          <cell r="E16">
            <v>634</v>
          </cell>
          <cell r="F16">
            <v>0</v>
          </cell>
          <cell r="G16">
            <v>4355</v>
          </cell>
          <cell r="H16">
            <v>12128</v>
          </cell>
          <cell r="I16">
            <v>207.5</v>
          </cell>
          <cell r="J16">
            <v>207.5</v>
          </cell>
          <cell r="K16">
            <v>320.39999999999998</v>
          </cell>
          <cell r="L16">
            <v>527.9</v>
          </cell>
          <cell r="M16">
            <v>11600.1</v>
          </cell>
        </row>
        <row r="17">
          <cell r="A17" t="str">
            <v>12</v>
          </cell>
          <cell r="B17">
            <v>8297</v>
          </cell>
          <cell r="C17">
            <v>1897</v>
          </cell>
          <cell r="D17">
            <v>1824</v>
          </cell>
          <cell r="E17">
            <v>664</v>
          </cell>
          <cell r="F17">
            <v>0</v>
          </cell>
          <cell r="G17">
            <v>4385</v>
          </cell>
          <cell r="H17">
            <v>12682</v>
          </cell>
          <cell r="I17">
            <v>267.7</v>
          </cell>
          <cell r="J17">
            <v>267.7</v>
          </cell>
          <cell r="K17">
            <v>342</v>
          </cell>
          <cell r="L17">
            <v>609.70000000000005</v>
          </cell>
          <cell r="M17">
            <v>12072.3</v>
          </cell>
        </row>
        <row r="18">
          <cell r="A18" t="str">
            <v>13</v>
          </cell>
          <cell r="B18">
            <v>9394</v>
          </cell>
          <cell r="C18">
            <v>1932</v>
          </cell>
          <cell r="D18">
            <v>1824</v>
          </cell>
          <cell r="E18">
            <v>721</v>
          </cell>
          <cell r="F18">
            <v>0</v>
          </cell>
          <cell r="G18">
            <v>4477</v>
          </cell>
          <cell r="H18">
            <v>13871</v>
          </cell>
          <cell r="I18">
            <v>783.4</v>
          </cell>
          <cell r="J18">
            <v>783.4</v>
          </cell>
          <cell r="K18">
            <v>387.2</v>
          </cell>
          <cell r="L18">
            <v>1170.5999999999999</v>
          </cell>
          <cell r="M18">
            <v>12700.4</v>
          </cell>
        </row>
        <row r="19">
          <cell r="A19" t="str">
            <v>14</v>
          </cell>
          <cell r="B19">
            <v>10007</v>
          </cell>
          <cell r="C19">
            <v>1932</v>
          </cell>
          <cell r="D19">
            <v>1824</v>
          </cell>
          <cell r="E19">
            <v>797</v>
          </cell>
          <cell r="F19">
            <v>0</v>
          </cell>
          <cell r="G19">
            <v>4553</v>
          </cell>
          <cell r="H19">
            <v>14560</v>
          </cell>
          <cell r="I19">
            <v>858.4</v>
          </cell>
          <cell r="J19">
            <v>858.4</v>
          </cell>
          <cell r="K19">
            <v>412.5</v>
          </cell>
          <cell r="L19">
            <v>1270.9000000000001</v>
          </cell>
          <cell r="M19">
            <v>13289.1</v>
          </cell>
        </row>
        <row r="20">
          <cell r="A20" t="str">
            <v>15</v>
          </cell>
          <cell r="B20">
            <v>10374</v>
          </cell>
          <cell r="C20">
            <v>1932</v>
          </cell>
          <cell r="D20">
            <v>1824</v>
          </cell>
          <cell r="E20">
            <v>868</v>
          </cell>
          <cell r="F20">
            <v>0</v>
          </cell>
          <cell r="G20">
            <v>4624</v>
          </cell>
          <cell r="H20">
            <v>14998</v>
          </cell>
          <cell r="I20">
            <v>911.9</v>
          </cell>
          <cell r="J20">
            <v>911.9</v>
          </cell>
          <cell r="K20">
            <v>427.6</v>
          </cell>
          <cell r="L20">
            <v>1339.5</v>
          </cell>
          <cell r="M20">
            <v>13658.5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U MMS (CORRECTO) "/>
      <sheetName val="TAB MMS CON ISSS RDL SEPARADO"/>
      <sheetName val="TARIFA Y TABLA MENSUAL 2024"/>
      <sheetName val="CALCULOS ISSS MENSUAL  MMS"/>
    </sheetNames>
    <sheetDataSet>
      <sheetData sheetId="0">
        <row r="7">
          <cell r="A7" t="str">
            <v>16A</v>
          </cell>
          <cell r="B7">
            <v>6850</v>
          </cell>
          <cell r="C7">
            <v>50</v>
          </cell>
          <cell r="D7">
            <v>1343</v>
          </cell>
          <cell r="E7">
            <v>2844</v>
          </cell>
          <cell r="F7">
            <v>4237</v>
          </cell>
          <cell r="G7">
            <v>11087</v>
          </cell>
          <cell r="H7">
            <v>743</v>
          </cell>
          <cell r="I7">
            <v>282.3</v>
          </cell>
          <cell r="J7">
            <v>1025.3</v>
          </cell>
          <cell r="K7">
            <v>11087</v>
          </cell>
          <cell r="L7">
            <v>1025.3</v>
          </cell>
          <cell r="M7">
            <v>10061.700000000001</v>
          </cell>
        </row>
        <row r="8">
          <cell r="A8" t="str">
            <v>16B</v>
          </cell>
          <cell r="B8">
            <v>6870</v>
          </cell>
          <cell r="C8">
            <v>378</v>
          </cell>
          <cell r="D8">
            <v>1343</v>
          </cell>
          <cell r="E8">
            <v>2963</v>
          </cell>
          <cell r="F8">
            <v>4684</v>
          </cell>
          <cell r="G8">
            <v>8591</v>
          </cell>
          <cell r="H8">
            <v>793.9</v>
          </cell>
          <cell r="I8">
            <v>283.2</v>
          </cell>
          <cell r="J8">
            <v>1077.0999999999999</v>
          </cell>
          <cell r="K8">
            <v>11554</v>
          </cell>
          <cell r="L8">
            <v>1077.0999999999999</v>
          </cell>
          <cell r="M8">
            <v>10476.9</v>
          </cell>
        </row>
        <row r="9">
          <cell r="A9" t="str">
            <v>17A</v>
          </cell>
          <cell r="B9">
            <v>6890</v>
          </cell>
          <cell r="C9">
            <v>1680</v>
          </cell>
          <cell r="D9">
            <v>1343</v>
          </cell>
          <cell r="E9">
            <v>3414</v>
          </cell>
          <cell r="F9">
            <v>6437</v>
          </cell>
          <cell r="G9">
            <v>9913</v>
          </cell>
          <cell r="H9">
            <v>1030.5999999999999</v>
          </cell>
          <cell r="I9">
            <v>284</v>
          </cell>
          <cell r="J9">
            <v>1314.6</v>
          </cell>
          <cell r="K9">
            <v>13327</v>
          </cell>
          <cell r="L9">
            <v>1314.6</v>
          </cell>
          <cell r="M9">
            <v>12012.4</v>
          </cell>
        </row>
        <row r="10">
          <cell r="A10" t="str">
            <v>17B</v>
          </cell>
          <cell r="B10">
            <v>6910</v>
          </cell>
          <cell r="C10">
            <v>2578</v>
          </cell>
          <cell r="D10">
            <v>1343</v>
          </cell>
          <cell r="E10">
            <v>3728</v>
          </cell>
          <cell r="F10">
            <v>7649</v>
          </cell>
          <cell r="G10">
            <v>10831</v>
          </cell>
          <cell r="H10">
            <v>1233.0999999999999</v>
          </cell>
          <cell r="I10">
            <v>284.8</v>
          </cell>
          <cell r="J10">
            <v>1517.8999999999999</v>
          </cell>
          <cell r="K10">
            <v>14559</v>
          </cell>
          <cell r="L10">
            <v>1517.8999999999999</v>
          </cell>
          <cell r="M10">
            <v>13041.1</v>
          </cell>
        </row>
        <row r="11">
          <cell r="A11" t="str">
            <v>18A</v>
          </cell>
          <cell r="B11">
            <v>6930</v>
          </cell>
          <cell r="C11">
            <v>3552</v>
          </cell>
          <cell r="D11">
            <v>1343</v>
          </cell>
          <cell r="E11">
            <v>4067</v>
          </cell>
          <cell r="F11">
            <v>8962</v>
          </cell>
          <cell r="G11">
            <v>11825</v>
          </cell>
          <cell r="H11">
            <v>1472</v>
          </cell>
          <cell r="I11">
            <v>285.60000000000002</v>
          </cell>
          <cell r="J11">
            <v>1757.6</v>
          </cell>
          <cell r="K11">
            <v>15892</v>
          </cell>
          <cell r="L11">
            <v>1757.6</v>
          </cell>
          <cell r="M11">
            <v>14134.4</v>
          </cell>
        </row>
        <row r="12">
          <cell r="A12" t="str">
            <v>19A</v>
          </cell>
          <cell r="B12">
            <v>6950</v>
          </cell>
          <cell r="C12">
            <v>4278</v>
          </cell>
          <cell r="D12">
            <v>1343</v>
          </cell>
          <cell r="E12">
            <v>4321</v>
          </cell>
          <cell r="F12">
            <v>9942</v>
          </cell>
          <cell r="G12">
            <v>12571</v>
          </cell>
          <cell r="H12">
            <v>1653.3</v>
          </cell>
          <cell r="I12">
            <v>286.5</v>
          </cell>
          <cell r="J12">
            <v>1939.8</v>
          </cell>
          <cell r="K12">
            <v>16892</v>
          </cell>
          <cell r="L12">
            <v>1939.8</v>
          </cell>
          <cell r="M12">
            <v>14952.2</v>
          </cell>
        </row>
        <row r="13">
          <cell r="A13" t="str">
            <v>20A</v>
          </cell>
          <cell r="B13">
            <v>6970</v>
          </cell>
          <cell r="C13">
            <v>5283</v>
          </cell>
          <cell r="D13">
            <v>1343</v>
          </cell>
          <cell r="E13">
            <v>4671</v>
          </cell>
          <cell r="F13">
            <v>11297</v>
          </cell>
          <cell r="G13">
            <v>13596</v>
          </cell>
          <cell r="H13">
            <v>1947</v>
          </cell>
          <cell r="I13">
            <v>287.3</v>
          </cell>
          <cell r="J13">
            <v>2234.3000000000002</v>
          </cell>
          <cell r="K13">
            <v>18267</v>
          </cell>
          <cell r="L13">
            <v>2234.3000000000002</v>
          </cell>
          <cell r="M13">
            <v>16032.7</v>
          </cell>
        </row>
        <row r="14">
          <cell r="A14" t="str">
            <v>21A</v>
          </cell>
          <cell r="B14">
            <v>7885</v>
          </cell>
          <cell r="C14">
            <v>6499</v>
          </cell>
          <cell r="D14">
            <v>1343</v>
          </cell>
          <cell r="E14">
            <v>5398</v>
          </cell>
          <cell r="F14">
            <v>13240</v>
          </cell>
          <cell r="G14">
            <v>15727</v>
          </cell>
          <cell r="H14">
            <v>2557.4</v>
          </cell>
          <cell r="I14">
            <v>325</v>
          </cell>
          <cell r="J14">
            <v>2882.4</v>
          </cell>
          <cell r="K14">
            <v>21125</v>
          </cell>
          <cell r="L14">
            <v>2882.4</v>
          </cell>
          <cell r="M14">
            <v>18242.599999999999</v>
          </cell>
        </row>
        <row r="15">
          <cell r="A15" t="str">
            <v>22A</v>
          </cell>
          <cell r="B15">
            <v>18230</v>
          </cell>
          <cell r="C15">
            <v>14775</v>
          </cell>
          <cell r="D15">
            <v>1343</v>
          </cell>
          <cell r="E15">
            <v>11754</v>
          </cell>
          <cell r="F15">
            <v>27872</v>
          </cell>
          <cell r="G15">
            <v>34348</v>
          </cell>
          <cell r="H15">
            <v>8184.6</v>
          </cell>
          <cell r="I15">
            <v>751.4</v>
          </cell>
          <cell r="J15">
            <v>8936</v>
          </cell>
          <cell r="K15">
            <v>46102</v>
          </cell>
          <cell r="L15">
            <v>8936</v>
          </cell>
          <cell r="M15">
            <v>37166</v>
          </cell>
        </row>
        <row r="16">
          <cell r="A16" t="str">
            <v>22B</v>
          </cell>
          <cell r="B16">
            <v>18230</v>
          </cell>
          <cell r="C16">
            <v>14775</v>
          </cell>
          <cell r="D16">
            <v>1343</v>
          </cell>
          <cell r="E16">
            <v>11754</v>
          </cell>
          <cell r="F16">
            <v>27872</v>
          </cell>
          <cell r="G16">
            <v>34348</v>
          </cell>
          <cell r="H16">
            <v>8184.6</v>
          </cell>
          <cell r="I16">
            <v>751.4</v>
          </cell>
          <cell r="J16">
            <v>8936</v>
          </cell>
          <cell r="K16">
            <v>46102</v>
          </cell>
          <cell r="L16">
            <v>8936</v>
          </cell>
          <cell r="M16">
            <v>37166</v>
          </cell>
        </row>
        <row r="17">
          <cell r="A17" t="str">
            <v>23A</v>
          </cell>
          <cell r="B17">
            <v>23542</v>
          </cell>
          <cell r="C17">
            <v>19024</v>
          </cell>
          <cell r="D17">
            <v>1343</v>
          </cell>
          <cell r="E17">
            <v>15018</v>
          </cell>
          <cell r="F17">
            <v>35385</v>
          </cell>
          <cell r="G17">
            <v>43909</v>
          </cell>
          <cell r="H17">
            <v>11742.2</v>
          </cell>
          <cell r="I17">
            <v>970.4</v>
          </cell>
          <cell r="J17">
            <v>12712.6</v>
          </cell>
          <cell r="K17">
            <v>58927</v>
          </cell>
          <cell r="L17">
            <v>12712.6</v>
          </cell>
          <cell r="M17">
            <v>46214.400000000001</v>
          </cell>
        </row>
        <row r="18">
          <cell r="A18" t="str">
            <v>24A</v>
          </cell>
          <cell r="B18">
            <v>26198</v>
          </cell>
          <cell r="C18">
            <v>21149</v>
          </cell>
          <cell r="D18">
            <v>1343</v>
          </cell>
          <cell r="E18">
            <v>16650</v>
          </cell>
          <cell r="F18">
            <v>39142</v>
          </cell>
          <cell r="G18">
            <v>48690</v>
          </cell>
          <cell r="H18">
            <v>13666.1</v>
          </cell>
          <cell r="I18">
            <v>1079.8</v>
          </cell>
          <cell r="J18">
            <v>14745.9</v>
          </cell>
          <cell r="K18">
            <v>65340</v>
          </cell>
          <cell r="L18">
            <v>14745.9</v>
          </cell>
          <cell r="M18">
            <v>50594.1</v>
          </cell>
        </row>
        <row r="19">
          <cell r="A19" t="str">
            <v>25A</v>
          </cell>
          <cell r="B19">
            <v>35170</v>
          </cell>
          <cell r="C19">
            <v>28327</v>
          </cell>
          <cell r="D19">
            <v>1343</v>
          </cell>
          <cell r="E19">
            <v>69083</v>
          </cell>
          <cell r="F19">
            <v>98753</v>
          </cell>
          <cell r="G19">
            <v>64840</v>
          </cell>
          <cell r="H19">
            <v>35157.800000000003</v>
          </cell>
          <cell r="I19">
            <v>1449.7</v>
          </cell>
          <cell r="J19">
            <v>36607.5</v>
          </cell>
          <cell r="K19">
            <v>133923</v>
          </cell>
          <cell r="L19">
            <v>36607.5</v>
          </cell>
          <cell r="M19">
            <v>97315.5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373"/>
  <sheetViews>
    <sheetView tabSelected="1" workbookViewId="0">
      <pane ySplit="6" topLeftCell="A7" activePane="bottomLeft" state="frozen"/>
      <selection pane="bottomLeft" activeCell="D111" sqref="D111"/>
    </sheetView>
  </sheetViews>
  <sheetFormatPr baseColWidth="10" defaultColWidth="14.42578125" defaultRowHeight="15" customHeight="1" x14ac:dyDescent="0.25"/>
  <cols>
    <col min="1" max="1" width="50.28515625" style="12" bestFit="1" customWidth="1"/>
    <col min="2" max="2" width="27.5703125" style="12" bestFit="1" customWidth="1"/>
    <col min="3" max="3" width="12.85546875" style="39" customWidth="1"/>
    <col min="4" max="4" width="14.85546875" style="15" customWidth="1"/>
    <col min="5" max="5" width="25.7109375" bestFit="1" customWidth="1"/>
    <col min="6" max="6" width="20.42578125" customWidth="1"/>
    <col min="7" max="7" width="15.28515625" customWidth="1"/>
    <col min="8" max="10" width="17.42578125" customWidth="1"/>
    <col min="11" max="25" width="10.7109375" customWidth="1"/>
  </cols>
  <sheetData>
    <row r="1" spans="1:10" ht="14.25" customHeight="1" x14ac:dyDescent="0.25">
      <c r="A1" s="24" t="s">
        <v>0</v>
      </c>
      <c r="B1" s="23"/>
      <c r="C1" s="35"/>
      <c r="D1" s="23"/>
      <c r="E1" s="23"/>
      <c r="F1" s="23"/>
      <c r="G1" s="23"/>
      <c r="H1" s="23"/>
      <c r="I1" s="23"/>
      <c r="J1" s="23"/>
    </row>
    <row r="2" spans="1:10" ht="30.75" customHeight="1" x14ac:dyDescent="0.25">
      <c r="A2" s="25" t="s">
        <v>1</v>
      </c>
      <c r="B2" s="23"/>
      <c r="C2" s="35"/>
      <c r="D2" s="23"/>
      <c r="E2" s="23"/>
      <c r="F2" s="23"/>
      <c r="G2" s="23"/>
      <c r="H2" s="23"/>
      <c r="I2" s="23"/>
      <c r="J2" s="23"/>
    </row>
    <row r="3" spans="1:10" ht="14.25" customHeight="1" x14ac:dyDescent="0.25">
      <c r="A3" s="24" t="s">
        <v>234</v>
      </c>
      <c r="B3" s="23"/>
      <c r="C3" s="35"/>
      <c r="D3" s="23"/>
      <c r="E3" s="23"/>
      <c r="F3" s="23"/>
      <c r="G3" s="23"/>
      <c r="H3" s="23"/>
      <c r="I3" s="23"/>
      <c r="J3" s="23"/>
    </row>
    <row r="4" spans="1:10" ht="14.25" customHeight="1" x14ac:dyDescent="0.25">
      <c r="A4" s="9"/>
      <c r="B4" s="9"/>
      <c r="C4" s="36"/>
      <c r="D4" s="14"/>
      <c r="E4" s="1"/>
    </row>
    <row r="5" spans="1:10" ht="14.25" customHeight="1" x14ac:dyDescent="0.25">
      <c r="A5" s="26" t="s">
        <v>2</v>
      </c>
      <c r="B5" s="26" t="s">
        <v>3</v>
      </c>
      <c r="C5" s="37" t="s">
        <v>4</v>
      </c>
      <c r="D5" s="28" t="s">
        <v>5</v>
      </c>
      <c r="E5" s="17" t="s">
        <v>6</v>
      </c>
      <c r="F5" s="18"/>
      <c r="G5" s="19"/>
      <c r="H5" s="17" t="s">
        <v>7</v>
      </c>
      <c r="I5" s="19"/>
      <c r="J5" s="20" t="s">
        <v>8</v>
      </c>
    </row>
    <row r="6" spans="1:10" ht="14.25" customHeight="1" x14ac:dyDescent="0.25">
      <c r="A6" s="27"/>
      <c r="B6" s="27"/>
      <c r="C6" s="38"/>
      <c r="D6" s="29"/>
      <c r="E6" s="2" t="s">
        <v>9</v>
      </c>
      <c r="F6" s="3" t="s">
        <v>10</v>
      </c>
      <c r="G6" s="2" t="s">
        <v>11</v>
      </c>
      <c r="H6" s="3" t="s">
        <v>12</v>
      </c>
      <c r="I6" s="3" t="s">
        <v>13</v>
      </c>
      <c r="J6" s="21"/>
    </row>
    <row r="7" spans="1:10" ht="14.25" customHeight="1" x14ac:dyDescent="0.25">
      <c r="A7" s="10" t="s">
        <v>17</v>
      </c>
      <c r="B7" s="10" t="s">
        <v>18</v>
      </c>
      <c r="C7" s="11" t="s">
        <v>19</v>
      </c>
      <c r="D7" s="33">
        <v>3</v>
      </c>
      <c r="E7" s="7">
        <f>VLOOKUP(C7,'[2]TAB BASE MENSUAL CON COMP'!$A$6:$P$44,2,FALSE)</f>
        <v>17471</v>
      </c>
      <c r="F7" s="7">
        <f>VLOOKUP(C7,'[2]TAB BASE MENSUAL CON COMP'!$A$6:$P$44,8,FALSE)</f>
        <v>26631</v>
      </c>
      <c r="G7" s="8">
        <f>E7+F7</f>
        <v>44102</v>
      </c>
      <c r="H7" s="7">
        <f>VLOOKUP(C7,'[2]TAB BASE MENSUAL CON COMP'!$A$6:$P$44,13,FALSE)</f>
        <v>4616.3999999999996</v>
      </c>
      <c r="I7" s="7">
        <f>VLOOKUP(C7,'[2]TAB BASE MENSUAL CON COMP'!$A$6:$P$44,12,FALSE)</f>
        <v>720.1</v>
      </c>
      <c r="J7" s="8">
        <f>(G7-H7-I7)*12</f>
        <v>465186</v>
      </c>
    </row>
    <row r="8" spans="1:10" ht="14.25" customHeight="1" x14ac:dyDescent="0.25">
      <c r="A8" s="10" t="s">
        <v>17</v>
      </c>
      <c r="B8" s="10" t="s">
        <v>18</v>
      </c>
      <c r="C8" s="11" t="s">
        <v>20</v>
      </c>
      <c r="D8" s="33">
        <v>1</v>
      </c>
      <c r="E8" s="7">
        <f>VLOOKUP(C8,'[2]TAB BASE MENSUAL CON COMP'!$A$6:$P$44,2,FALSE)</f>
        <v>17851</v>
      </c>
      <c r="F8" s="7">
        <f>VLOOKUP(C8,'[2]TAB BASE MENSUAL CON COMP'!$A$6:$P$44,8,FALSE)</f>
        <v>27124</v>
      </c>
      <c r="G8" s="8">
        <f t="shared" ref="G8:G9" si="0">E8+F8</f>
        <v>44975</v>
      </c>
      <c r="H8" s="7">
        <f>VLOOKUP(C8,'[2]TAB BASE MENSUAL CON COMP'!$A$6:$P$44,13,FALSE)</f>
        <v>4751.3</v>
      </c>
      <c r="I8" s="7">
        <f>VLOOKUP(C8,'[2]TAB BASE MENSUAL CON COMP'!$A$6:$P$44,12,FALSE)</f>
        <v>735.8</v>
      </c>
      <c r="J8" s="8">
        <f t="shared" ref="J8:J9" si="1">(G8-H8-I8)*12</f>
        <v>473854.79999999993</v>
      </c>
    </row>
    <row r="9" spans="1:10" ht="14.25" customHeight="1" x14ac:dyDescent="0.25">
      <c r="A9" s="10" t="s">
        <v>17</v>
      </c>
      <c r="B9" s="10" t="s">
        <v>18</v>
      </c>
      <c r="C9" s="11" t="s">
        <v>21</v>
      </c>
      <c r="D9" s="33">
        <v>15</v>
      </c>
      <c r="E9" s="7">
        <f>VLOOKUP(C9,'[2]TAB BASE MENSUAL CON COMP'!$A$6:$P$44,2,FALSE)</f>
        <v>18226</v>
      </c>
      <c r="F9" s="7">
        <f>VLOOKUP(C9,'[2]TAB BASE MENSUAL CON COMP'!$A$6:$P$44,8,FALSE)</f>
        <v>27611</v>
      </c>
      <c r="G9" s="8">
        <f t="shared" si="0"/>
        <v>45837</v>
      </c>
      <c r="H9" s="7">
        <f>VLOOKUP(C9,'[2]TAB BASE MENSUAL CON COMP'!$A$6:$P$44,13,FALSE)</f>
        <v>4884.4000000000005</v>
      </c>
      <c r="I9" s="7">
        <f>VLOOKUP(C9,'[2]TAB BASE MENSUAL CON COMP'!$A$6:$P$44,12,FALSE)</f>
        <v>751.3</v>
      </c>
      <c r="J9" s="8">
        <f t="shared" si="1"/>
        <v>482415.6</v>
      </c>
    </row>
    <row r="10" spans="1:10" ht="14.25" customHeight="1" x14ac:dyDescent="0.25">
      <c r="A10" s="10" t="s">
        <v>17</v>
      </c>
      <c r="B10" s="10" t="s">
        <v>22</v>
      </c>
      <c r="C10" s="16" t="s">
        <v>23</v>
      </c>
      <c r="D10" s="33">
        <v>9</v>
      </c>
      <c r="E10" s="7">
        <f>VLOOKUP(C10,'[3]TAB CONF MENSUAL EST MIN'!$A$6:$N$20,2,FALSE)</f>
        <v>9394</v>
      </c>
      <c r="F10" s="8">
        <f>VLOOKUP(C10,'[3]TAB CONF MENSUAL EST MIN'!$A$6:$N$20,8,FALSE)</f>
        <v>4477</v>
      </c>
      <c r="G10" s="8">
        <f>E10+F10</f>
        <v>13871</v>
      </c>
      <c r="H10" s="8">
        <f>VLOOKUP(C10,'[3]TAB CONF MENSUAL EST MIN'!$A$6:$L$20,12,FALSE )</f>
        <v>1628.9</v>
      </c>
      <c r="I10" s="8">
        <f>VLOOKUP(C10,'[3]TAB CONF MENSUAL EST MIN'!$A$6:$N$20,11,FALSE)</f>
        <v>387.2</v>
      </c>
      <c r="J10" s="8">
        <f>(G10-H10-I10)*12</f>
        <v>142258.79999999999</v>
      </c>
    </row>
    <row r="11" spans="1:10" ht="14.25" customHeight="1" x14ac:dyDescent="0.25">
      <c r="A11" s="10" t="s">
        <v>17</v>
      </c>
      <c r="B11" s="10" t="s">
        <v>24</v>
      </c>
      <c r="C11" s="16" t="s">
        <v>25</v>
      </c>
      <c r="D11" s="33">
        <v>10</v>
      </c>
      <c r="E11" s="7">
        <f>VLOOKUP(C11,'[5]TABULADORES CONTRATO CONF'!$A$6:$M$20,2,FALSE)</f>
        <v>8297</v>
      </c>
      <c r="F11" s="8">
        <f>VLOOKUP(C11,'[5]TABULADORES CONTRATO CONF'!$A$6:$G$20,7,FALSE)</f>
        <v>4385</v>
      </c>
      <c r="G11" s="8">
        <f>E11+F11</f>
        <v>12682</v>
      </c>
      <c r="H11" s="8">
        <f>VLOOKUP(C11,'[5]TABULADORES CONTRATO CONF'!$A$6:$J$20,10,FALSE)</f>
        <v>267.7</v>
      </c>
      <c r="I11" s="8">
        <f>VLOOKUP(C11,'[5]TABULADORES CONTRATO CONF'!$A$6:$K$20,11,FALSE)</f>
        <v>342</v>
      </c>
      <c r="J11" s="8">
        <f>(G11-H11)*12</f>
        <v>148971.59999999998</v>
      </c>
    </row>
    <row r="12" spans="1:10" ht="14.25" customHeight="1" x14ac:dyDescent="0.25">
      <c r="A12" s="10" t="s">
        <v>26</v>
      </c>
      <c r="B12" s="10" t="s">
        <v>24</v>
      </c>
      <c r="C12" s="16" t="s">
        <v>27</v>
      </c>
      <c r="D12" s="33">
        <v>5</v>
      </c>
      <c r="E12" s="7">
        <f>VLOOKUP(C12,'[5]TABULADORES CONTRATO CONF'!$A$6:$M$20,2,FALSE)</f>
        <v>10374</v>
      </c>
      <c r="F12" s="8">
        <f>VLOOKUP(C12,'[5]TABULADORES CONTRATO CONF'!$A$6:$G$20,7,FALSE)</f>
        <v>4624</v>
      </c>
      <c r="G12" s="8">
        <f>E12+F12</f>
        <v>14998</v>
      </c>
      <c r="H12" s="8">
        <f>VLOOKUP(C12,'[5]TABULADORES CONTRATO CONF'!$A$6:$J$20,10,FALSE)</f>
        <v>911.9</v>
      </c>
      <c r="I12" s="8">
        <f>VLOOKUP(C12,'[5]TABULADORES CONTRATO CONF'!$A$6:$K$20,11,FALSE)</f>
        <v>427.6</v>
      </c>
      <c r="J12" s="8">
        <f>(G12-H12)*12</f>
        <v>169033.2</v>
      </c>
    </row>
    <row r="13" spans="1:10" ht="14.25" customHeight="1" x14ac:dyDescent="0.25">
      <c r="A13" s="10" t="s">
        <v>28</v>
      </c>
      <c r="B13" s="10" t="s">
        <v>18</v>
      </c>
      <c r="C13" s="11" t="s">
        <v>80</v>
      </c>
      <c r="D13" s="33">
        <v>1</v>
      </c>
      <c r="E13" s="7">
        <f>VLOOKUP(C13,'[2]TAB BASE MENSUAL CON COMP'!$A$6:$P$44,2,FALSE)</f>
        <v>14351</v>
      </c>
      <c r="F13" s="7">
        <f>VLOOKUP(C13,'[2]TAB BASE MENSUAL CON COMP'!$A$6:$P$44,8,FALSE)</f>
        <v>22467</v>
      </c>
      <c r="G13" s="8">
        <f t="shared" ref="G13:G17" si="2">E13+F13</f>
        <v>36818</v>
      </c>
      <c r="H13" s="7">
        <f>VLOOKUP(C13,'[2]TAB BASE MENSUAL CON COMP'!$A$6:$P$44,13,FALSE)</f>
        <v>3516.8</v>
      </c>
      <c r="I13" s="7">
        <f>VLOOKUP(C13,'[2]TAB BASE MENSUAL CON COMP'!$A$6:$P$44,12,FALSE)</f>
        <v>591.5</v>
      </c>
      <c r="J13" s="8">
        <f t="shared" ref="J13:J17" si="3">(G13-H13-I13)*12</f>
        <v>392516.39999999997</v>
      </c>
    </row>
    <row r="14" spans="1:10" ht="14.25" customHeight="1" x14ac:dyDescent="0.25">
      <c r="A14" s="10" t="s">
        <v>28</v>
      </c>
      <c r="B14" s="10" t="s">
        <v>18</v>
      </c>
      <c r="C14" s="11" t="s">
        <v>29</v>
      </c>
      <c r="D14" s="33">
        <v>2</v>
      </c>
      <c r="E14" s="7">
        <f>VLOOKUP(C14,'[2]TAB BASE MENSUAL CON COMP'!$A$6:$P$44,2,FALSE)</f>
        <v>15361</v>
      </c>
      <c r="F14" s="7">
        <f>VLOOKUP(C14,'[2]TAB BASE MENSUAL CON COMP'!$A$6:$P$44,8,FALSE)</f>
        <v>23782</v>
      </c>
      <c r="G14" s="8">
        <f t="shared" si="2"/>
        <v>39143</v>
      </c>
      <c r="H14" s="7">
        <f>VLOOKUP(C14,'[2]TAB BASE MENSUAL CON COMP'!$A$6:$P$44,13,FALSE)</f>
        <v>3846.5</v>
      </c>
      <c r="I14" s="7">
        <f>VLOOKUP(C14,'[2]TAB BASE MENSUAL CON COMP'!$A$6:$P$44,12,FALSE)</f>
        <v>633.20000000000005</v>
      </c>
      <c r="J14" s="8">
        <f t="shared" si="3"/>
        <v>415959.60000000003</v>
      </c>
    </row>
    <row r="15" spans="1:10" ht="14.25" customHeight="1" x14ac:dyDescent="0.25">
      <c r="A15" s="10" t="s">
        <v>28</v>
      </c>
      <c r="B15" s="10" t="s">
        <v>18</v>
      </c>
      <c r="C15" s="11" t="s">
        <v>30</v>
      </c>
      <c r="D15" s="33">
        <v>2</v>
      </c>
      <c r="E15" s="7">
        <f>VLOOKUP(C15,'[2]TAB BASE MENSUAL CON COMP'!$A$6:$P$44,2,FALSE)</f>
        <v>15786</v>
      </c>
      <c r="F15" s="7">
        <f>VLOOKUP(C15,'[2]TAB BASE MENSUAL CON COMP'!$A$6:$P$44,8,FALSE)</f>
        <v>24333</v>
      </c>
      <c r="G15" s="8">
        <f t="shared" si="2"/>
        <v>40119</v>
      </c>
      <c r="H15" s="7">
        <f>VLOOKUP(C15,'[2]TAB BASE MENSUAL CON COMP'!$A$6:$P$44,13,FALSE)</f>
        <v>3997.3</v>
      </c>
      <c r="I15" s="7">
        <f>VLOOKUP(C15,'[2]TAB BASE MENSUAL CON COMP'!$A$6:$P$44,12,FALSE)</f>
        <v>650.70000000000005</v>
      </c>
      <c r="J15" s="8">
        <f t="shared" si="3"/>
        <v>425652</v>
      </c>
    </row>
    <row r="16" spans="1:10" ht="14.25" customHeight="1" x14ac:dyDescent="0.25">
      <c r="A16" s="10" t="s">
        <v>28</v>
      </c>
      <c r="B16" s="10" t="s">
        <v>18</v>
      </c>
      <c r="C16" s="11" t="s">
        <v>31</v>
      </c>
      <c r="D16" s="33">
        <v>3</v>
      </c>
      <c r="E16" s="7">
        <f>VLOOKUP(C16,'[2]TAB BASE MENSUAL CON COMP'!$A$6:$P$44,2,FALSE)</f>
        <v>16146</v>
      </c>
      <c r="F16" s="7">
        <f>VLOOKUP(C16,'[2]TAB BASE MENSUAL CON COMP'!$A$6:$P$44,8,FALSE)</f>
        <v>24804</v>
      </c>
      <c r="G16" s="8">
        <f t="shared" si="2"/>
        <v>40950</v>
      </c>
      <c r="H16" s="7">
        <f>VLOOKUP(C16,'[2]TAB BASE MENSUAL CON COMP'!$A$6:$P$44,13,FALSE)</f>
        <v>4125</v>
      </c>
      <c r="I16" s="7">
        <f>VLOOKUP(C16,'[2]TAB BASE MENSUAL CON COMP'!$A$6:$P$44,12,FALSE)</f>
        <v>665.5</v>
      </c>
      <c r="J16" s="8">
        <f t="shared" si="3"/>
        <v>433914</v>
      </c>
    </row>
    <row r="17" spans="1:10" ht="14.25" customHeight="1" x14ac:dyDescent="0.25">
      <c r="A17" s="10" t="s">
        <v>28</v>
      </c>
      <c r="B17" s="10" t="s">
        <v>18</v>
      </c>
      <c r="C17" s="11" t="s">
        <v>32</v>
      </c>
      <c r="D17" s="33">
        <v>5</v>
      </c>
      <c r="E17" s="7">
        <f>VLOOKUP(C17,'[2]TAB BASE MENSUAL CON COMP'!$A$6:$P$44,2,FALSE)</f>
        <v>17100</v>
      </c>
      <c r="F17" s="7">
        <f>VLOOKUP(C17,'[2]TAB BASE MENSUAL CON COMP'!$A$6:$P$44,8,FALSE)</f>
        <v>26047</v>
      </c>
      <c r="G17" s="8">
        <f t="shared" si="2"/>
        <v>43147</v>
      </c>
      <c r="H17" s="7">
        <f>VLOOKUP(C17,'[2]TAB BASE MENSUAL CON COMP'!$A$6:$P$44,13,FALSE)</f>
        <v>4463.3999999999996</v>
      </c>
      <c r="I17" s="7">
        <f>VLOOKUP(C17,'[2]TAB BASE MENSUAL CON COMP'!$A$6:$P$44,12,FALSE)</f>
        <v>704.8</v>
      </c>
      <c r="J17" s="8">
        <f t="shared" si="3"/>
        <v>455745.6</v>
      </c>
    </row>
    <row r="18" spans="1:10" ht="14.25" customHeight="1" x14ac:dyDescent="0.25">
      <c r="A18" s="10" t="s">
        <v>28</v>
      </c>
      <c r="B18" s="10" t="s">
        <v>22</v>
      </c>
      <c r="C18" s="30" t="s">
        <v>33</v>
      </c>
      <c r="D18" s="33">
        <v>3</v>
      </c>
      <c r="E18" s="7">
        <f>VLOOKUP(C18,'[3]TAB CONF MENSUAL EST MIN'!$A$6:$N$20,2,FALSE)</f>
        <v>7350</v>
      </c>
      <c r="F18" s="8">
        <f>VLOOKUP(C18,'[3]TAB CONF MENSUAL EST MIN'!$A$6:$N$20,8,FALSE)</f>
        <v>4339</v>
      </c>
      <c r="G18" s="8">
        <f>E18+F18</f>
        <v>11689</v>
      </c>
      <c r="H18" s="8">
        <f>VLOOKUP(C18,'[3]TAB CONF MENSUAL EST MIN'!$A$6:$L$20,12,FALSE )</f>
        <v>821.2</v>
      </c>
      <c r="I18" s="8">
        <f>VLOOKUP(C18,'[3]TAB CONF MENSUAL EST MIN'!$A$6:$N$20,11,FALSE)</f>
        <v>303</v>
      </c>
      <c r="J18" s="8">
        <f>(G18-H18-I18)*12</f>
        <v>126777.59999999999</v>
      </c>
    </row>
    <row r="19" spans="1:10" ht="14.25" customHeight="1" x14ac:dyDescent="0.25">
      <c r="A19" s="10" t="s">
        <v>28</v>
      </c>
      <c r="B19" s="10" t="s">
        <v>24</v>
      </c>
      <c r="C19" s="16" t="s">
        <v>33</v>
      </c>
      <c r="D19" s="33">
        <v>3</v>
      </c>
      <c r="E19" s="7">
        <f>VLOOKUP(C19,'[5]TABULADORES CONTRATO CONF'!$A$6:$M$20,2,FALSE)</f>
        <v>7350</v>
      </c>
      <c r="F19" s="8">
        <f>VLOOKUP(C19,'[5]TABULADORES CONTRATO CONF'!$A$6:$G$20,7,FALSE)</f>
        <v>4339</v>
      </c>
      <c r="G19" s="8">
        <f>E19+F19</f>
        <v>11689</v>
      </c>
      <c r="H19" s="8">
        <f>VLOOKUP(C19,'[5]TABULADORES CONTRATO CONF'!$A$6:$J$20,10,FALSE)</f>
        <v>159.69999999999999</v>
      </c>
      <c r="I19" s="8">
        <f>VLOOKUP(C19,'[5]TABULADORES CONTRATO CONF'!$A$6:$K$20,11,FALSE)</f>
        <v>303</v>
      </c>
      <c r="J19" s="8">
        <f>(G19-H19)*12</f>
        <v>138351.59999999998</v>
      </c>
    </row>
    <row r="20" spans="1:10" ht="14.25" customHeight="1" x14ac:dyDescent="0.25">
      <c r="A20" s="10" t="s">
        <v>34</v>
      </c>
      <c r="B20" s="10" t="s">
        <v>22</v>
      </c>
      <c r="C20" s="16" t="s">
        <v>35</v>
      </c>
      <c r="D20" s="33">
        <v>30</v>
      </c>
      <c r="E20" s="7">
        <f>VLOOKUP(C20,'[3]TAB CONF MENSUAL EST MIN'!$A$6:$N$20,2,FALSE)</f>
        <v>5640</v>
      </c>
      <c r="F20" s="8">
        <f>VLOOKUP(C20,'[3]TAB CONF MENSUAL EST MIN'!$A$6:$N$20,8,FALSE)</f>
        <v>4240</v>
      </c>
      <c r="G20" s="8">
        <f t="shared" ref="G20:G29" si="4">E20+F20</f>
        <v>9880</v>
      </c>
      <c r="H20" s="8">
        <f>VLOOKUP(C20,'[3]TAB CONF MENSUAL EST MIN'!$A$6:$L$20,12,FALSE )</f>
        <v>507.6</v>
      </c>
      <c r="I20" s="8">
        <f>VLOOKUP(C20,'[3]TAB CONF MENSUAL EST MIN'!$A$6:$N$20,11,FALSE)</f>
        <v>232.5</v>
      </c>
      <c r="J20" s="8">
        <f t="shared" ref="J20:J23" si="5">(G20-H20-I20)*12</f>
        <v>109678.79999999999</v>
      </c>
    </row>
    <row r="21" spans="1:10" ht="14.25" customHeight="1" x14ac:dyDescent="0.25">
      <c r="A21" s="10" t="s">
        <v>34</v>
      </c>
      <c r="B21" s="10" t="s">
        <v>22</v>
      </c>
      <c r="C21" s="16" t="s">
        <v>36</v>
      </c>
      <c r="D21" s="33">
        <v>19</v>
      </c>
      <c r="E21" s="7">
        <f>VLOOKUP(C21,'[3]TAB CONF MENSUAL EST MIN'!$A$6:$N$20,2,FALSE)</f>
        <v>5752</v>
      </c>
      <c r="F21" s="8">
        <f>VLOOKUP(C21,'[3]TAB CONF MENSUAL EST MIN'!$A$6:$N$20,8,FALSE)</f>
        <v>4247</v>
      </c>
      <c r="G21" s="8">
        <f t="shared" si="4"/>
        <v>9999</v>
      </c>
      <c r="H21" s="8">
        <f>VLOOKUP(C21,'[3]TAB CONF MENSUAL EST MIN'!$A$6:$L$20,12,FALSE )</f>
        <v>517.70000000000005</v>
      </c>
      <c r="I21" s="8">
        <f>VLOOKUP(C21,'[3]TAB CONF MENSUAL EST MIN'!$A$6:$N$20,11,FALSE)</f>
        <v>237.1</v>
      </c>
      <c r="J21" s="8">
        <f t="shared" si="5"/>
        <v>110930.4</v>
      </c>
    </row>
    <row r="22" spans="1:10" ht="14.25" customHeight="1" x14ac:dyDescent="0.25">
      <c r="A22" s="10" t="s">
        <v>34</v>
      </c>
      <c r="B22" s="10" t="s">
        <v>22</v>
      </c>
      <c r="C22" s="16" t="s">
        <v>37</v>
      </c>
      <c r="D22" s="33">
        <v>6</v>
      </c>
      <c r="E22" s="7">
        <f>VLOOKUP(C22,'[3]TAB CONF MENSUAL EST MIN'!$A$6:$N$20,2,FALSE)</f>
        <v>5910</v>
      </c>
      <c r="F22" s="8">
        <f>VLOOKUP(C22,'[3]TAB CONF MENSUAL EST MIN'!$A$6:$N$20,8,FALSE)</f>
        <v>4267</v>
      </c>
      <c r="G22" s="8">
        <f t="shared" si="4"/>
        <v>10177</v>
      </c>
      <c r="H22" s="8">
        <f>VLOOKUP(C22,'[3]TAB CONF MENSUAL EST MIN'!$A$6:$L$20,12,FALSE )</f>
        <v>531.9</v>
      </c>
      <c r="I22" s="8">
        <f>VLOOKUP(C22,'[3]TAB CONF MENSUAL EST MIN'!$A$6:$N$20,11,FALSE)</f>
        <v>243.6</v>
      </c>
      <c r="J22" s="8">
        <f t="shared" si="5"/>
        <v>112818</v>
      </c>
    </row>
    <row r="23" spans="1:10" ht="14.25" customHeight="1" x14ac:dyDescent="0.25">
      <c r="A23" s="10" t="s">
        <v>34</v>
      </c>
      <c r="B23" s="10" t="s">
        <v>22</v>
      </c>
      <c r="C23" s="16" t="s">
        <v>38</v>
      </c>
      <c r="D23" s="33">
        <v>23</v>
      </c>
      <c r="E23" s="7">
        <f>VLOOKUP(C23,'[3]TAB CONF MENSUAL EST MIN'!$A$6:$N$20,2,FALSE)</f>
        <v>6799</v>
      </c>
      <c r="F23" s="8">
        <f>VLOOKUP(C23,'[3]TAB CONF MENSUAL EST MIN'!$A$6:$N$20,8,FALSE)</f>
        <v>4319</v>
      </c>
      <c r="G23" s="8">
        <f t="shared" si="4"/>
        <v>11118</v>
      </c>
      <c r="H23" s="8">
        <f>VLOOKUP(C23,'[3]TAB CONF MENSUAL EST MIN'!$A$6:$L$20,12,FALSE )</f>
        <v>709.5</v>
      </c>
      <c r="I23" s="8">
        <f>VLOOKUP(C23,'[3]TAB CONF MENSUAL EST MIN'!$A$6:$N$20,11,FALSE)</f>
        <v>280.2</v>
      </c>
      <c r="J23" s="8">
        <f t="shared" si="5"/>
        <v>121539.59999999999</v>
      </c>
    </row>
    <row r="24" spans="1:10" ht="14.25" customHeight="1" x14ac:dyDescent="0.25">
      <c r="A24" s="10" t="s">
        <v>34</v>
      </c>
      <c r="B24" s="10" t="s">
        <v>24</v>
      </c>
      <c r="C24" s="16" t="s">
        <v>39</v>
      </c>
      <c r="D24" s="33">
        <v>18</v>
      </c>
      <c r="E24" s="7">
        <f>VLOOKUP(C24,'[5]TABULADORES CONTRATO CONF'!$A$6:$M$20,2,FALSE)</f>
        <v>5499</v>
      </c>
      <c r="F24" s="8">
        <f>VLOOKUP(C24,'[5]TABULADORES CONTRATO CONF'!$A$6:$G$20,7,FALSE)</f>
        <v>4229</v>
      </c>
      <c r="G24" s="8">
        <f t="shared" si="4"/>
        <v>9728</v>
      </c>
      <c r="H24" s="8">
        <f>VLOOKUP(C24,'[5]TABULADORES CONTRATO CONF'!$A$6:$J$20,10,FALSE)</f>
        <v>0</v>
      </c>
      <c r="I24" s="8">
        <f>VLOOKUP(C24,'[5]TABULADORES CONTRATO CONF'!$A$6:$K$20,11,FALSE)</f>
        <v>226.7</v>
      </c>
      <c r="J24" s="8">
        <f t="shared" ref="J24:J29" si="6">(G24-H24)*12</f>
        <v>116736</v>
      </c>
    </row>
    <row r="25" spans="1:10" ht="14.25" customHeight="1" x14ac:dyDescent="0.25">
      <c r="A25" s="10" t="s">
        <v>34</v>
      </c>
      <c r="B25" s="10" t="s">
        <v>24</v>
      </c>
      <c r="C25" s="16" t="s">
        <v>35</v>
      </c>
      <c r="D25" s="33">
        <v>50</v>
      </c>
      <c r="E25" s="7">
        <f>VLOOKUP(C25,'[5]TABULADORES CONTRATO CONF'!$A$6:$M$20,2,FALSE)</f>
        <v>5640</v>
      </c>
      <c r="F25" s="8">
        <f>VLOOKUP(C25,'[5]TABULADORES CONTRATO CONF'!$A$6:$G$20,7,FALSE)</f>
        <v>4240</v>
      </c>
      <c r="G25" s="8">
        <f t="shared" si="4"/>
        <v>9880</v>
      </c>
      <c r="H25" s="8">
        <f>VLOOKUP(C25,'[5]TABULADORES CONTRATO CONF'!$A$6:$J$20,10,FALSE)</f>
        <v>0</v>
      </c>
      <c r="I25" s="8">
        <f>VLOOKUP(C25,'[5]TABULADORES CONTRATO CONF'!$A$6:$K$20,11,FALSE)</f>
        <v>232.5</v>
      </c>
      <c r="J25" s="8">
        <f t="shared" si="6"/>
        <v>118560</v>
      </c>
    </row>
    <row r="26" spans="1:10" ht="14.25" customHeight="1" x14ac:dyDescent="0.25">
      <c r="A26" s="10" t="s">
        <v>34</v>
      </c>
      <c r="B26" s="10" t="s">
        <v>24</v>
      </c>
      <c r="C26" s="16" t="s">
        <v>36</v>
      </c>
      <c r="D26" s="33">
        <v>40</v>
      </c>
      <c r="E26" s="7">
        <f>VLOOKUP(C26,'[5]TABULADORES CONTRATO CONF'!$A$6:$M$20,2,FALSE)</f>
        <v>5752</v>
      </c>
      <c r="F26" s="8">
        <f>VLOOKUP(C26,'[5]TABULADORES CONTRATO CONF'!$A$6:$G$20,7,FALSE)</f>
        <v>4247</v>
      </c>
      <c r="G26" s="8">
        <f t="shared" si="4"/>
        <v>9999</v>
      </c>
      <c r="H26" s="8">
        <f>VLOOKUP(C26,'[5]TABULADORES CONTRATO CONF'!$A$6:$J$20,10,FALSE)</f>
        <v>0</v>
      </c>
      <c r="I26" s="8">
        <f>VLOOKUP(C26,'[5]TABULADORES CONTRATO CONF'!$A$6:$K$20,11,FALSE)</f>
        <v>237.1</v>
      </c>
      <c r="J26" s="8">
        <f t="shared" si="6"/>
        <v>119988</v>
      </c>
    </row>
    <row r="27" spans="1:10" ht="14.25" customHeight="1" x14ac:dyDescent="0.25">
      <c r="A27" s="10" t="s">
        <v>34</v>
      </c>
      <c r="B27" s="10" t="s">
        <v>24</v>
      </c>
      <c r="C27" s="16" t="s">
        <v>37</v>
      </c>
      <c r="D27" s="33">
        <v>2</v>
      </c>
      <c r="E27" s="7">
        <f>VLOOKUP(C27,'[5]TABULADORES CONTRATO CONF'!$A$6:$M$20,2,FALSE)</f>
        <v>5910</v>
      </c>
      <c r="F27" s="8">
        <f>VLOOKUP(C27,'[5]TABULADORES CONTRATO CONF'!$A$6:$G$20,7,FALSE)</f>
        <v>4267</v>
      </c>
      <c r="G27" s="8">
        <f t="shared" si="4"/>
        <v>10177</v>
      </c>
      <c r="H27" s="8">
        <f>VLOOKUP(C27,'[5]TABULADORES CONTRATO CONF'!$A$6:$J$20,10,FALSE)</f>
        <v>0</v>
      </c>
      <c r="I27" s="8">
        <f>VLOOKUP(C27,'[5]TABULADORES CONTRATO CONF'!$A$6:$K$20,11,FALSE)</f>
        <v>243.6</v>
      </c>
      <c r="J27" s="8">
        <f t="shared" si="6"/>
        <v>122124</v>
      </c>
    </row>
    <row r="28" spans="1:10" ht="14.25" customHeight="1" x14ac:dyDescent="0.25">
      <c r="A28" s="10" t="s">
        <v>34</v>
      </c>
      <c r="B28" s="10" t="s">
        <v>24</v>
      </c>
      <c r="C28" s="16" t="s">
        <v>40</v>
      </c>
      <c r="D28" s="33">
        <v>15</v>
      </c>
      <c r="E28" s="7">
        <f>VLOOKUP(C28,'[5]TABULADORES CONTRATO CONF'!$A$6:$M$20,2,FALSE)</f>
        <v>6375</v>
      </c>
      <c r="F28" s="8">
        <f>VLOOKUP(C28,'[5]TABULADORES CONTRATO CONF'!$A$6:$G$20,7,FALSE)</f>
        <v>4303</v>
      </c>
      <c r="G28" s="8">
        <f t="shared" si="4"/>
        <v>10678</v>
      </c>
      <c r="H28" s="8">
        <f>VLOOKUP(C28,'[5]TABULADORES CONTRATO CONF'!$A$6:$J$20,10,FALSE)</f>
        <v>49.7</v>
      </c>
      <c r="I28" s="8">
        <f>VLOOKUP(C28,'[5]TABULADORES CONTRATO CONF'!$A$6:$K$20,11,FALSE)</f>
        <v>262.8</v>
      </c>
      <c r="J28" s="8">
        <f t="shared" si="6"/>
        <v>127539.59999999999</v>
      </c>
    </row>
    <row r="29" spans="1:10" ht="14.25" customHeight="1" x14ac:dyDescent="0.25">
      <c r="A29" s="10" t="s">
        <v>34</v>
      </c>
      <c r="B29" s="10" t="s">
        <v>24</v>
      </c>
      <c r="C29" s="16" t="s">
        <v>38</v>
      </c>
      <c r="D29" s="33">
        <v>2</v>
      </c>
      <c r="E29" s="7">
        <f>VLOOKUP(C29,'[5]TABULADORES CONTRATO CONF'!$A$6:$M$20,2,FALSE)</f>
        <v>6799</v>
      </c>
      <c r="F29" s="8">
        <f>VLOOKUP(C29,'[5]TABULADORES CONTRATO CONF'!$A$6:$G$20,7,FALSE)</f>
        <v>4319</v>
      </c>
      <c r="G29" s="8">
        <f t="shared" si="4"/>
        <v>11118</v>
      </c>
      <c r="H29" s="8">
        <f>VLOOKUP(C29,'[5]TABULADORES CONTRATO CONF'!$A$6:$J$20,10,FALSE)</f>
        <v>97.6</v>
      </c>
      <c r="I29" s="8">
        <f>VLOOKUP(C29,'[5]TABULADORES CONTRATO CONF'!$A$6:$K$20,11,FALSE)</f>
        <v>280.2</v>
      </c>
      <c r="J29" s="8">
        <f t="shared" si="6"/>
        <v>132244.79999999999</v>
      </c>
    </row>
    <row r="30" spans="1:10" ht="14.25" customHeight="1" x14ac:dyDescent="0.25">
      <c r="A30" s="10" t="s">
        <v>41</v>
      </c>
      <c r="B30" s="10" t="s">
        <v>22</v>
      </c>
      <c r="C30" s="16" t="s">
        <v>25</v>
      </c>
      <c r="D30" s="33">
        <v>323</v>
      </c>
      <c r="E30" s="7">
        <f>VLOOKUP(C30,'[3]TAB CONF MENSUAL EST MIN'!$A$6:$N$20,2,FALSE)</f>
        <v>8297</v>
      </c>
      <c r="F30" s="8">
        <f>VLOOKUP(C30,'[3]TAB CONF MENSUAL EST MIN'!$A$6:$N$20,8,FALSE)</f>
        <v>4385</v>
      </c>
      <c r="G30" s="8">
        <f>E30+F30</f>
        <v>12682</v>
      </c>
      <c r="H30" s="8">
        <f>VLOOKUP(C30,'[3]TAB CONF MENSUAL EST MIN'!$A$6:$L$20,12,FALSE )</f>
        <v>1014.4000000000001</v>
      </c>
      <c r="I30" s="8">
        <f>VLOOKUP(C30,'[3]TAB CONF MENSUAL EST MIN'!$A$6:$N$20,11,FALSE)</f>
        <v>342</v>
      </c>
      <c r="J30" s="8">
        <f>(G30-H30-I30)*12</f>
        <v>135907.20000000001</v>
      </c>
    </row>
    <row r="31" spans="1:10" ht="14.25" customHeight="1" x14ac:dyDescent="0.25">
      <c r="A31" s="10" t="s">
        <v>42</v>
      </c>
      <c r="B31" s="10" t="s">
        <v>24</v>
      </c>
      <c r="C31" s="16" t="s">
        <v>25</v>
      </c>
      <c r="D31" s="33">
        <v>10</v>
      </c>
      <c r="E31" s="7">
        <f>VLOOKUP(C31,'[5]TABULADORES CONTRATO CONF'!$A$6:$M$20,2,FALSE)</f>
        <v>8297</v>
      </c>
      <c r="F31" s="8">
        <f>VLOOKUP(C31,'[5]TABULADORES CONTRATO CONF'!$A$6:$G$20,7,FALSE)</f>
        <v>4385</v>
      </c>
      <c r="G31" s="8">
        <f>E31+F31</f>
        <v>12682</v>
      </c>
      <c r="H31" s="8">
        <f>VLOOKUP(C31,'[5]TABULADORES CONTRATO CONF'!$A$6:$J$20,10,FALSE)</f>
        <v>267.7</v>
      </c>
      <c r="I31" s="8">
        <f>VLOOKUP(C31,'[5]TABULADORES CONTRATO CONF'!$A$6:$K$20,11,FALSE)</f>
        <v>342</v>
      </c>
      <c r="J31" s="8">
        <f>(G31-H31)*12</f>
        <v>148971.59999999998</v>
      </c>
    </row>
    <row r="32" spans="1:10" ht="14.25" customHeight="1" x14ac:dyDescent="0.25">
      <c r="A32" s="10" t="s">
        <v>43</v>
      </c>
      <c r="B32" s="10" t="s">
        <v>22</v>
      </c>
      <c r="C32" s="16" t="s">
        <v>35</v>
      </c>
      <c r="D32" s="33">
        <v>2</v>
      </c>
      <c r="E32" s="7">
        <f>VLOOKUP(C32,'[3]TAB CONF MENSUAL EST MIN'!$A$6:$N$20,2,FALSE)</f>
        <v>5640</v>
      </c>
      <c r="F32" s="8">
        <f>VLOOKUP(C32,'[3]TAB CONF MENSUAL EST MIN'!$A$6:$N$20,8,FALSE)</f>
        <v>4240</v>
      </c>
      <c r="G32" s="8">
        <f>E32+F32</f>
        <v>9880</v>
      </c>
      <c r="H32" s="8">
        <f>VLOOKUP(C32,'[3]TAB CONF MENSUAL EST MIN'!$A$6:$L$20,12,FALSE )</f>
        <v>507.6</v>
      </c>
      <c r="I32" s="8">
        <f>VLOOKUP(C32,'[3]TAB CONF MENSUAL EST MIN'!$A$6:$N$20,11,FALSE)</f>
        <v>232.5</v>
      </c>
      <c r="J32" s="8">
        <f>(G32-H32-I32)*12</f>
        <v>109678.79999999999</v>
      </c>
    </row>
    <row r="33" spans="1:10" ht="14.25" customHeight="1" x14ac:dyDescent="0.25">
      <c r="A33" s="10" t="s">
        <v>43</v>
      </c>
      <c r="B33" s="10" t="s">
        <v>24</v>
      </c>
      <c r="C33" s="16" t="s">
        <v>39</v>
      </c>
      <c r="D33" s="33">
        <v>5</v>
      </c>
      <c r="E33" s="7">
        <f>VLOOKUP(C33,'[5]TABULADORES CONTRATO CONF'!$A$6:$M$20,2,FALSE)</f>
        <v>5499</v>
      </c>
      <c r="F33" s="8">
        <f>VLOOKUP(C33,'[5]TABULADORES CONTRATO CONF'!$A$6:$G$20,7,FALSE)</f>
        <v>4229</v>
      </c>
      <c r="G33" s="8">
        <f t="shared" ref="G33:G35" si="7">E33+F33</f>
        <v>9728</v>
      </c>
      <c r="H33" s="8">
        <f>VLOOKUP(C33,'[5]TABULADORES CONTRATO CONF'!$A$6:$J$20,10,FALSE)</f>
        <v>0</v>
      </c>
      <c r="I33" s="8">
        <f>VLOOKUP(C33,'[5]TABULADORES CONTRATO CONF'!$A$6:$K$20,11,FALSE)</f>
        <v>226.7</v>
      </c>
      <c r="J33" s="8">
        <f t="shared" ref="J33:J35" si="8">(G33-H33)*12</f>
        <v>116736</v>
      </c>
    </row>
    <row r="34" spans="1:10" ht="14.25" customHeight="1" x14ac:dyDescent="0.25">
      <c r="A34" s="10" t="s">
        <v>43</v>
      </c>
      <c r="B34" s="10" t="s">
        <v>24</v>
      </c>
      <c r="C34" s="16" t="s">
        <v>35</v>
      </c>
      <c r="D34" s="33">
        <v>12</v>
      </c>
      <c r="E34" s="7">
        <f>VLOOKUP(C34,'[5]TABULADORES CONTRATO CONF'!$A$6:$M$20,2,FALSE)</f>
        <v>5640</v>
      </c>
      <c r="F34" s="8">
        <f>VLOOKUP(C34,'[5]TABULADORES CONTRATO CONF'!$A$6:$G$20,7,FALSE)</f>
        <v>4240</v>
      </c>
      <c r="G34" s="8">
        <f t="shared" si="7"/>
        <v>9880</v>
      </c>
      <c r="H34" s="8">
        <f>VLOOKUP(C34,'[5]TABULADORES CONTRATO CONF'!$A$6:$J$20,10,FALSE)</f>
        <v>0</v>
      </c>
      <c r="I34" s="8">
        <f>VLOOKUP(C34,'[5]TABULADORES CONTRATO CONF'!$A$6:$K$20,11,FALSE)</f>
        <v>232.5</v>
      </c>
      <c r="J34" s="8">
        <f t="shared" si="8"/>
        <v>118560</v>
      </c>
    </row>
    <row r="35" spans="1:10" ht="14.25" customHeight="1" x14ac:dyDescent="0.25">
      <c r="A35" s="10" t="s">
        <v>43</v>
      </c>
      <c r="B35" s="10" t="s">
        <v>24</v>
      </c>
      <c r="C35" s="16" t="s">
        <v>36</v>
      </c>
      <c r="D35" s="33">
        <v>4</v>
      </c>
      <c r="E35" s="7">
        <f>VLOOKUP(C35,'[5]TABULADORES CONTRATO CONF'!$A$6:$M$20,2,FALSE)</f>
        <v>5752</v>
      </c>
      <c r="F35" s="8">
        <f>VLOOKUP(C35,'[5]TABULADORES CONTRATO CONF'!$A$6:$G$20,7,FALSE)</f>
        <v>4247</v>
      </c>
      <c r="G35" s="8">
        <f t="shared" si="7"/>
        <v>9999</v>
      </c>
      <c r="H35" s="8">
        <f>VLOOKUP(C35,'[5]TABULADORES CONTRATO CONF'!$A$6:$J$20,10,FALSE)</f>
        <v>0</v>
      </c>
      <c r="I35" s="8">
        <f>VLOOKUP(C35,'[5]TABULADORES CONTRATO CONF'!$A$6:$K$20,11,FALSE)</f>
        <v>237.1</v>
      </c>
      <c r="J35" s="8">
        <f t="shared" si="8"/>
        <v>119988</v>
      </c>
    </row>
    <row r="36" spans="1:10" ht="14.25" customHeight="1" x14ac:dyDescent="0.25">
      <c r="A36" s="10" t="s">
        <v>44</v>
      </c>
      <c r="B36" s="10" t="s">
        <v>22</v>
      </c>
      <c r="C36" s="16" t="s">
        <v>27</v>
      </c>
      <c r="D36" s="33">
        <v>11</v>
      </c>
      <c r="E36" s="7">
        <f>VLOOKUP(C36,'[3]TAB CONF MENSUAL EST MIN'!$A$6:$N$20,2,FALSE)</f>
        <v>10374</v>
      </c>
      <c r="F36" s="8">
        <f>VLOOKUP(C36,'[3]TAB CONF MENSUAL EST MIN'!$A$6:$N$20,8,FALSE)</f>
        <v>4624</v>
      </c>
      <c r="G36" s="8">
        <f>E36+F36</f>
        <v>14998</v>
      </c>
      <c r="H36" s="8">
        <f>VLOOKUP(C36,'[3]TAB CONF MENSUAL EST MIN'!$A$6:$L$20,12,FALSE )</f>
        <v>1845.6</v>
      </c>
      <c r="I36" s="8">
        <f>VLOOKUP(C36,'[3]TAB CONF MENSUAL EST MIN'!$A$6:$N$20,11,FALSE)</f>
        <v>427.6</v>
      </c>
      <c r="J36" s="8">
        <f>(G36-H36-I36)*12</f>
        <v>152697.59999999998</v>
      </c>
    </row>
    <row r="37" spans="1:10" ht="14.25" customHeight="1" x14ac:dyDescent="0.25">
      <c r="A37" s="10" t="s">
        <v>45</v>
      </c>
      <c r="B37" s="10" t="s">
        <v>18</v>
      </c>
      <c r="C37" s="11" t="s">
        <v>21</v>
      </c>
      <c r="D37" s="33">
        <v>4</v>
      </c>
      <c r="E37" s="7">
        <f>VLOOKUP(C37,'[2]TAB BASE MENSUAL CON COMP'!$A$6:$P$44,2,FALSE)</f>
        <v>18226</v>
      </c>
      <c r="F37" s="7">
        <f>VLOOKUP(C37,'[2]TAB BASE MENSUAL CON COMP'!$A$6:$P$44,8,FALSE)</f>
        <v>27611</v>
      </c>
      <c r="G37" s="8">
        <f t="shared" ref="G37:G40" si="9">E37+F37</f>
        <v>45837</v>
      </c>
      <c r="H37" s="7">
        <f>VLOOKUP(C37,'[2]TAB BASE MENSUAL CON COMP'!$A$6:$P$44,13,FALSE)</f>
        <v>4884.4000000000005</v>
      </c>
      <c r="I37" s="7">
        <f>VLOOKUP(C37,'[2]TAB BASE MENSUAL CON COMP'!$A$6:$P$44,12,FALSE)</f>
        <v>751.3</v>
      </c>
      <c r="J37" s="8">
        <f t="shared" ref="J37:J40" si="10">(G37-H37-I37)*12</f>
        <v>482415.6</v>
      </c>
    </row>
    <row r="38" spans="1:10" ht="14.25" customHeight="1" x14ac:dyDescent="0.25">
      <c r="A38" s="10" t="s">
        <v>46</v>
      </c>
      <c r="B38" s="10" t="s">
        <v>18</v>
      </c>
      <c r="C38" s="11" t="s">
        <v>19</v>
      </c>
      <c r="D38" s="33">
        <v>158</v>
      </c>
      <c r="E38" s="7">
        <f>VLOOKUP(C38,'[2]TAB BASE MENSUAL CON COMP'!$A$6:$P$44,2,FALSE)</f>
        <v>17471</v>
      </c>
      <c r="F38" s="7">
        <f>VLOOKUP(C38,'[2]TAB BASE MENSUAL CON COMP'!$A$6:$P$44,8,FALSE)</f>
        <v>26631</v>
      </c>
      <c r="G38" s="8">
        <f t="shared" si="9"/>
        <v>44102</v>
      </c>
      <c r="H38" s="7">
        <f>VLOOKUP(C38,'[2]TAB BASE MENSUAL CON COMP'!$A$6:$P$44,13,FALSE)</f>
        <v>4616.3999999999996</v>
      </c>
      <c r="I38" s="7">
        <f>VLOOKUP(C38,'[2]TAB BASE MENSUAL CON COMP'!$A$6:$P$44,12,FALSE)</f>
        <v>720.1</v>
      </c>
      <c r="J38" s="8">
        <f t="shared" si="10"/>
        <v>465186</v>
      </c>
    </row>
    <row r="39" spans="1:10" ht="14.25" customHeight="1" x14ac:dyDescent="0.25">
      <c r="A39" s="10" t="s">
        <v>46</v>
      </c>
      <c r="B39" s="10" t="s">
        <v>18</v>
      </c>
      <c r="C39" s="11" t="s">
        <v>20</v>
      </c>
      <c r="D39" s="33">
        <v>14</v>
      </c>
      <c r="E39" s="7">
        <f>VLOOKUP(C39,'[2]TAB BASE MENSUAL CON COMP'!$A$6:$P$44,2,FALSE)</f>
        <v>17851</v>
      </c>
      <c r="F39" s="7">
        <f>VLOOKUP(C39,'[2]TAB BASE MENSUAL CON COMP'!$A$6:$P$44,8,FALSE)</f>
        <v>27124</v>
      </c>
      <c r="G39" s="8">
        <f t="shared" si="9"/>
        <v>44975</v>
      </c>
      <c r="H39" s="7">
        <f>VLOOKUP(C39,'[2]TAB BASE MENSUAL CON COMP'!$A$6:$P$44,13,FALSE)</f>
        <v>4751.3</v>
      </c>
      <c r="I39" s="7">
        <f>VLOOKUP(C39,'[2]TAB BASE MENSUAL CON COMP'!$A$6:$P$44,12,FALSE)</f>
        <v>735.8</v>
      </c>
      <c r="J39" s="8">
        <f t="shared" si="10"/>
        <v>473854.79999999993</v>
      </c>
    </row>
    <row r="40" spans="1:10" ht="14.25" customHeight="1" x14ac:dyDescent="0.25">
      <c r="A40" s="10" t="s">
        <v>46</v>
      </c>
      <c r="B40" s="10" t="s">
        <v>18</v>
      </c>
      <c r="C40" s="11" t="s">
        <v>21</v>
      </c>
      <c r="D40" s="33">
        <v>456</v>
      </c>
      <c r="E40" s="7">
        <f>VLOOKUP(C40,'[2]TAB BASE MENSUAL CON COMP'!$A$6:$P$44,2,FALSE)</f>
        <v>18226</v>
      </c>
      <c r="F40" s="7">
        <f>VLOOKUP(C40,'[2]TAB BASE MENSUAL CON COMP'!$A$6:$P$44,8,FALSE)</f>
        <v>27611</v>
      </c>
      <c r="G40" s="8">
        <f t="shared" si="9"/>
        <v>45837</v>
      </c>
      <c r="H40" s="7">
        <f>VLOOKUP(C40,'[2]TAB BASE MENSUAL CON COMP'!$A$6:$P$44,13,FALSE)</f>
        <v>4884.4000000000005</v>
      </c>
      <c r="I40" s="7">
        <f>VLOOKUP(C40,'[2]TAB BASE MENSUAL CON COMP'!$A$6:$P$44,12,FALSE)</f>
        <v>751.3</v>
      </c>
      <c r="J40" s="8">
        <f t="shared" si="10"/>
        <v>482415.6</v>
      </c>
    </row>
    <row r="41" spans="1:10" ht="14.25" customHeight="1" x14ac:dyDescent="0.25">
      <c r="A41" s="10" t="s">
        <v>46</v>
      </c>
      <c r="B41" s="10" t="s">
        <v>22</v>
      </c>
      <c r="C41" s="16" t="s">
        <v>23</v>
      </c>
      <c r="D41" s="33">
        <v>81</v>
      </c>
      <c r="E41" s="7">
        <f>VLOOKUP(C41,'[3]TAB CONF MENSUAL EST MIN'!$A$6:$N$20,2,FALSE)</f>
        <v>9394</v>
      </c>
      <c r="F41" s="8">
        <f>VLOOKUP(C41,'[3]TAB CONF MENSUAL EST MIN'!$A$6:$N$20,8,FALSE)</f>
        <v>4477</v>
      </c>
      <c r="G41" s="8">
        <f>E41+F41</f>
        <v>13871</v>
      </c>
      <c r="H41" s="8">
        <f>VLOOKUP(C41,'[3]TAB CONF MENSUAL EST MIN'!$A$6:$L$20,12,FALSE )</f>
        <v>1628.9</v>
      </c>
      <c r="I41" s="8">
        <f>VLOOKUP(C41,'[3]TAB CONF MENSUAL EST MIN'!$A$6:$N$20,11,FALSE)</f>
        <v>387.2</v>
      </c>
      <c r="J41" s="8">
        <f>(G41-H41-I41)*12</f>
        <v>142258.79999999999</v>
      </c>
    </row>
    <row r="42" spans="1:10" ht="14.25" customHeight="1" x14ac:dyDescent="0.25">
      <c r="A42" s="10" t="s">
        <v>46</v>
      </c>
      <c r="B42" s="10" t="s">
        <v>24</v>
      </c>
      <c r="C42" s="16" t="s">
        <v>23</v>
      </c>
      <c r="D42" s="33">
        <v>9</v>
      </c>
      <c r="E42" s="7">
        <f>VLOOKUP(C42,'[5]TABULADORES CONTRATO CONF'!$A$6:$M$20,2,FALSE)</f>
        <v>9394</v>
      </c>
      <c r="F42" s="8">
        <f>VLOOKUP(C42,'[5]TABULADORES CONTRATO CONF'!$A$6:$G$20,7,FALSE)</f>
        <v>4477</v>
      </c>
      <c r="G42" s="8">
        <f t="shared" ref="G42:G44" si="11">E42+F42</f>
        <v>13871</v>
      </c>
      <c r="H42" s="8">
        <f>VLOOKUP(C42,'[5]TABULADORES CONTRATO CONF'!$A$6:$J$20,10,FALSE)</f>
        <v>783.4</v>
      </c>
      <c r="I42" s="8">
        <f>VLOOKUP(C42,'[5]TABULADORES CONTRATO CONF'!$A$6:$K$20,11,FALSE)</f>
        <v>387.2</v>
      </c>
      <c r="J42" s="8">
        <f t="shared" ref="J42:J44" si="12">(G42-H42)*12</f>
        <v>157051.20000000001</v>
      </c>
    </row>
    <row r="43" spans="1:10" ht="14.25" customHeight="1" x14ac:dyDescent="0.25">
      <c r="A43" s="10" t="s">
        <v>46</v>
      </c>
      <c r="B43" s="10" t="s">
        <v>24</v>
      </c>
      <c r="C43" s="16" t="s">
        <v>33</v>
      </c>
      <c r="D43" s="33">
        <v>8</v>
      </c>
      <c r="E43" s="7">
        <f>VLOOKUP(C43,'[5]TABULADORES CONTRATO CONF'!$A$6:$M$20,2,FALSE)</f>
        <v>7350</v>
      </c>
      <c r="F43" s="8">
        <f>VLOOKUP(C43,'[5]TABULADORES CONTRATO CONF'!$A$6:$G$20,7,FALSE)</f>
        <v>4339</v>
      </c>
      <c r="G43" s="8">
        <f t="shared" si="11"/>
        <v>11689</v>
      </c>
      <c r="H43" s="8">
        <f>VLOOKUP(C43,'[5]TABULADORES CONTRATO CONF'!$A$6:$J$20,10,FALSE)</f>
        <v>159.69999999999999</v>
      </c>
      <c r="I43" s="8">
        <f>VLOOKUP(C43,'[5]TABULADORES CONTRATO CONF'!$A$6:$K$20,11,FALSE)</f>
        <v>303</v>
      </c>
      <c r="J43" s="8">
        <f t="shared" si="12"/>
        <v>138351.59999999998</v>
      </c>
    </row>
    <row r="44" spans="1:10" ht="14.25" customHeight="1" x14ac:dyDescent="0.25">
      <c r="A44" s="10" t="s">
        <v>46</v>
      </c>
      <c r="B44" s="10" t="s">
        <v>24</v>
      </c>
      <c r="C44" s="16" t="s">
        <v>25</v>
      </c>
      <c r="D44" s="33">
        <v>134</v>
      </c>
      <c r="E44" s="7">
        <f>VLOOKUP(C44,'[5]TABULADORES CONTRATO CONF'!$A$6:$M$20,2,FALSE)</f>
        <v>8297</v>
      </c>
      <c r="F44" s="8">
        <f>VLOOKUP(C44,'[5]TABULADORES CONTRATO CONF'!$A$6:$G$20,7,FALSE)</f>
        <v>4385</v>
      </c>
      <c r="G44" s="8">
        <f t="shared" si="11"/>
        <v>12682</v>
      </c>
      <c r="H44" s="8">
        <f>VLOOKUP(C44,'[5]TABULADORES CONTRATO CONF'!$A$6:$J$20,10,FALSE)</f>
        <v>267.7</v>
      </c>
      <c r="I44" s="8">
        <f>VLOOKUP(C44,'[5]TABULADORES CONTRATO CONF'!$A$6:$K$20,11,FALSE)</f>
        <v>342</v>
      </c>
      <c r="J44" s="8">
        <f t="shared" si="12"/>
        <v>148971.59999999998</v>
      </c>
    </row>
    <row r="45" spans="1:10" ht="14.25" customHeight="1" x14ac:dyDescent="0.25">
      <c r="A45" s="10" t="s">
        <v>46</v>
      </c>
      <c r="B45" s="10" t="s">
        <v>47</v>
      </c>
      <c r="C45" s="11" t="s">
        <v>25</v>
      </c>
      <c r="D45" s="33">
        <v>4</v>
      </c>
      <c r="E45" s="7">
        <f>VLOOKUP(C45,'[4]TABULADORES CONTRATO- CONT'!$A$6:$K$18,2,FALSE)</f>
        <v>7407</v>
      </c>
      <c r="F45" s="8">
        <f>VLOOKUP(C45,'[4]TABULADORES CONTRATO- CONT'!$A$6:$F$18,6,FALSE)</f>
        <v>3376</v>
      </c>
      <c r="G45" s="8">
        <f>E45+F45</f>
        <v>10783</v>
      </c>
      <c r="H45" s="8">
        <f>VLOOKUP(C45,'[4]TABULADORES CONTRATO- CONT'!$A$6:$I$18,9,FALSE)</f>
        <v>184.8</v>
      </c>
      <c r="I45" s="8">
        <f>VLOOKUP(C45,'[4]TABULADORES CONTRATO- CONT'!$A$6:$H$18,8,FALSE )</f>
        <v>305.3</v>
      </c>
      <c r="J45" s="8">
        <f t="shared" ref="J45:J46" si="13">(G45-H45-I45)*12</f>
        <v>123514.80000000002</v>
      </c>
    </row>
    <row r="46" spans="1:10" ht="14.25" customHeight="1" x14ac:dyDescent="0.25">
      <c r="A46" s="10" t="s">
        <v>48</v>
      </c>
      <c r="B46" s="10" t="s">
        <v>22</v>
      </c>
      <c r="C46" s="16" t="s">
        <v>49</v>
      </c>
      <c r="D46" s="33">
        <v>2</v>
      </c>
      <c r="E46" s="7">
        <f>VLOOKUP(C46,'[3]TAB CONF MENSUAL EST MIN'!$A$6:$N$20,2,FALSE)</f>
        <v>10007</v>
      </c>
      <c r="F46" s="8">
        <f>VLOOKUP(C46,'[3]TAB CONF MENSUAL EST MIN'!$A$6:$N$20,8,FALSE)</f>
        <v>4553</v>
      </c>
      <c r="G46" s="8">
        <f>E46+F46</f>
        <v>14560</v>
      </c>
      <c r="H46" s="8">
        <f>VLOOKUP(C46,'[3]TAB CONF MENSUAL EST MIN'!$A$6:$L$20,12,FALSE )</f>
        <v>1759</v>
      </c>
      <c r="I46" s="8">
        <f>VLOOKUP(C46,'[3]TAB CONF MENSUAL EST MIN'!$A$6:$N$20,11,FALSE)</f>
        <v>412.5</v>
      </c>
      <c r="J46" s="8">
        <f t="shared" si="13"/>
        <v>148662</v>
      </c>
    </row>
    <row r="47" spans="1:10" ht="14.25" customHeight="1" x14ac:dyDescent="0.25">
      <c r="A47" s="10" t="s">
        <v>48</v>
      </c>
      <c r="B47" s="10" t="s">
        <v>24</v>
      </c>
      <c r="C47" s="16" t="s">
        <v>49</v>
      </c>
      <c r="D47" s="33">
        <v>1</v>
      </c>
      <c r="E47" s="7">
        <f>VLOOKUP(C47,'[5]TABULADORES CONTRATO CONF'!$A$6:$M$20,2,FALSE)</f>
        <v>10007</v>
      </c>
      <c r="F47" s="8">
        <f>VLOOKUP(C47,'[5]TABULADORES CONTRATO CONF'!$A$6:$G$20,7,FALSE)</f>
        <v>4553</v>
      </c>
      <c r="G47" s="8">
        <f>E47+F47</f>
        <v>14560</v>
      </c>
      <c r="H47" s="8">
        <f>VLOOKUP(C47,'[5]TABULADORES CONTRATO CONF'!$A$6:$J$20,10,FALSE)</f>
        <v>858.4</v>
      </c>
      <c r="I47" s="8">
        <f>VLOOKUP(C47,'[5]TABULADORES CONTRATO CONF'!$A$6:$K$20,11,FALSE)</f>
        <v>412.5</v>
      </c>
      <c r="J47" s="8">
        <f>(G47-H47)*12</f>
        <v>164419.20000000001</v>
      </c>
    </row>
    <row r="48" spans="1:10" ht="14.25" customHeight="1" x14ac:dyDescent="0.25">
      <c r="A48" s="10" t="s">
        <v>50</v>
      </c>
      <c r="B48" s="10" t="s">
        <v>18</v>
      </c>
      <c r="C48" s="11" t="s">
        <v>19</v>
      </c>
      <c r="D48" s="33">
        <v>2</v>
      </c>
      <c r="E48" s="7">
        <f>VLOOKUP(C48,'[2]TAB BASE MENSUAL CON COMP'!$A$6:$P$44,2,FALSE)</f>
        <v>17471</v>
      </c>
      <c r="F48" s="7">
        <f>VLOOKUP(C48,'[2]TAB BASE MENSUAL CON COMP'!$A$6:$P$44,8,FALSE)</f>
        <v>26631</v>
      </c>
      <c r="G48" s="8">
        <f t="shared" ref="G48:G50" si="14">E48+F48</f>
        <v>44102</v>
      </c>
      <c r="H48" s="7">
        <f>VLOOKUP(C48,'[2]TAB BASE MENSUAL CON COMP'!$A$6:$P$44,13,FALSE)</f>
        <v>4616.3999999999996</v>
      </c>
      <c r="I48" s="7">
        <f>VLOOKUP(C48,'[2]TAB BASE MENSUAL CON COMP'!$A$6:$P$44,12,FALSE)</f>
        <v>720.1</v>
      </c>
      <c r="J48" s="8">
        <f t="shared" ref="J48:J50" si="15">(G48-H48-I48)*12</f>
        <v>465186</v>
      </c>
    </row>
    <row r="49" spans="1:10" ht="14.25" customHeight="1" x14ac:dyDescent="0.25">
      <c r="A49" s="10" t="s">
        <v>50</v>
      </c>
      <c r="B49" s="10" t="s">
        <v>18</v>
      </c>
      <c r="C49" s="11" t="s">
        <v>20</v>
      </c>
      <c r="D49" s="33">
        <v>1</v>
      </c>
      <c r="E49" s="7">
        <f>VLOOKUP(C49,'[2]TAB BASE MENSUAL CON COMP'!$A$6:$P$44,2,FALSE)</f>
        <v>17851</v>
      </c>
      <c r="F49" s="7">
        <f>VLOOKUP(C49,'[2]TAB BASE MENSUAL CON COMP'!$A$6:$P$44,8,FALSE)</f>
        <v>27124</v>
      </c>
      <c r="G49" s="8">
        <f t="shared" si="14"/>
        <v>44975</v>
      </c>
      <c r="H49" s="7">
        <f>VLOOKUP(C49,'[2]TAB BASE MENSUAL CON COMP'!$A$6:$P$44,13,FALSE)</f>
        <v>4751.3</v>
      </c>
      <c r="I49" s="7">
        <f>VLOOKUP(C49,'[2]TAB BASE MENSUAL CON COMP'!$A$6:$P$44,12,FALSE)</f>
        <v>735.8</v>
      </c>
      <c r="J49" s="8">
        <f t="shared" si="15"/>
        <v>473854.79999999993</v>
      </c>
    </row>
    <row r="50" spans="1:10" ht="14.25" customHeight="1" x14ac:dyDescent="0.25">
      <c r="A50" s="10" t="s">
        <v>50</v>
      </c>
      <c r="B50" s="10" t="s">
        <v>18</v>
      </c>
      <c r="C50" s="11" t="s">
        <v>21</v>
      </c>
      <c r="D50" s="33">
        <v>4</v>
      </c>
      <c r="E50" s="7">
        <f>VLOOKUP(C50,'[2]TAB BASE MENSUAL CON COMP'!$A$6:$P$44,2,FALSE)</f>
        <v>18226</v>
      </c>
      <c r="F50" s="7">
        <f>VLOOKUP(C50,'[2]TAB BASE MENSUAL CON COMP'!$A$6:$P$44,8,FALSE)</f>
        <v>27611</v>
      </c>
      <c r="G50" s="8">
        <f t="shared" si="14"/>
        <v>45837</v>
      </c>
      <c r="H50" s="7">
        <f>VLOOKUP(C50,'[2]TAB BASE MENSUAL CON COMP'!$A$6:$P$44,13,FALSE)</f>
        <v>4884.4000000000005</v>
      </c>
      <c r="I50" s="7">
        <f>VLOOKUP(C50,'[2]TAB BASE MENSUAL CON COMP'!$A$6:$P$44,12,FALSE)</f>
        <v>751.3</v>
      </c>
      <c r="J50" s="8">
        <f t="shared" si="15"/>
        <v>482415.6</v>
      </c>
    </row>
    <row r="51" spans="1:10" ht="14.25" customHeight="1" x14ac:dyDescent="0.25">
      <c r="A51" s="10" t="s">
        <v>50</v>
      </c>
      <c r="B51" s="10" t="s">
        <v>22</v>
      </c>
      <c r="C51" s="16" t="s">
        <v>23</v>
      </c>
      <c r="D51" s="33">
        <v>1</v>
      </c>
      <c r="E51" s="7">
        <f>VLOOKUP(C51,'[3]TAB CONF MENSUAL EST MIN'!$A$6:$N$20,2,FALSE)</f>
        <v>9394</v>
      </c>
      <c r="F51" s="8">
        <f>VLOOKUP(C51,'[3]TAB CONF MENSUAL EST MIN'!$A$6:$N$20,8,FALSE)</f>
        <v>4477</v>
      </c>
      <c r="G51" s="8">
        <f>E51+F51</f>
        <v>13871</v>
      </c>
      <c r="H51" s="8">
        <f>VLOOKUP(C51,'[3]TAB CONF MENSUAL EST MIN'!$A$6:$L$20,12,FALSE )</f>
        <v>1628.9</v>
      </c>
      <c r="I51" s="8">
        <f>VLOOKUP(C51,'[3]TAB CONF MENSUAL EST MIN'!$A$6:$N$20,11,FALSE)</f>
        <v>387.2</v>
      </c>
      <c r="J51" s="8">
        <f>(G51-H51-I51)*12</f>
        <v>142258.79999999999</v>
      </c>
    </row>
    <row r="52" spans="1:10" ht="14.25" customHeight="1" x14ac:dyDescent="0.25">
      <c r="A52" s="10" t="s">
        <v>50</v>
      </c>
      <c r="B52" s="10" t="s">
        <v>24</v>
      </c>
      <c r="C52" s="16" t="s">
        <v>25</v>
      </c>
      <c r="D52" s="33">
        <v>2</v>
      </c>
      <c r="E52" s="7">
        <f>VLOOKUP(C52,'[5]TABULADORES CONTRATO CONF'!$A$6:$M$20,2,FALSE)</f>
        <v>8297</v>
      </c>
      <c r="F52" s="8">
        <f>VLOOKUP(C52,'[5]TABULADORES CONTRATO CONF'!$A$6:$G$20,7,FALSE)</f>
        <v>4385</v>
      </c>
      <c r="G52" s="8">
        <f>E52+F52</f>
        <v>12682</v>
      </c>
      <c r="H52" s="8">
        <f>VLOOKUP(C52,'[5]TABULADORES CONTRATO CONF'!$A$6:$J$20,10,FALSE)</f>
        <v>267.7</v>
      </c>
      <c r="I52" s="8">
        <f>VLOOKUP(C52,'[5]TABULADORES CONTRATO CONF'!$A$6:$K$20,11,FALSE)</f>
        <v>342</v>
      </c>
      <c r="J52" s="8">
        <f>(G52-H52)*12</f>
        <v>148971.59999999998</v>
      </c>
    </row>
    <row r="53" spans="1:10" ht="14.25" customHeight="1" x14ac:dyDescent="0.25">
      <c r="A53" s="10" t="s">
        <v>51</v>
      </c>
      <c r="B53" s="10" t="s">
        <v>52</v>
      </c>
      <c r="C53" s="11" t="s">
        <v>53</v>
      </c>
      <c r="D53" s="33">
        <v>2</v>
      </c>
      <c r="E53" s="7">
        <f>VLOOKUP(C53,'[6]TABU MMS (CORRECTO) '!$A$7:$M$19,2,FALSE)</f>
        <v>6890</v>
      </c>
      <c r="F53" s="8">
        <f>VLOOKUP(C53,'[6]TABU MMS (CORRECTO) '!$A$7:$F$19,6,FALSE)</f>
        <v>6437</v>
      </c>
      <c r="G53" s="8">
        <f>E53+F53</f>
        <v>13327</v>
      </c>
      <c r="H53" s="8">
        <f>VLOOKUP(C53,'[6]TABU MMS (CORRECTO) '!$A$7:$H$19,8,FALSE)</f>
        <v>1030.5999999999999</v>
      </c>
      <c r="I53" s="8">
        <f>VLOOKUP(C53,'[6]TABU MMS (CORRECTO) '!$A$7:$I$19,9,FALSE)</f>
        <v>284</v>
      </c>
      <c r="J53" s="8">
        <f>(G53-H53-I53)*12</f>
        <v>144148.79999999999</v>
      </c>
    </row>
    <row r="54" spans="1:10" ht="14.25" customHeight="1" x14ac:dyDescent="0.25">
      <c r="A54" s="10" t="s">
        <v>54</v>
      </c>
      <c r="B54" s="10" t="s">
        <v>52</v>
      </c>
      <c r="C54" s="11" t="s">
        <v>55</v>
      </c>
      <c r="D54" s="33">
        <v>6</v>
      </c>
      <c r="E54" s="7">
        <f>VLOOKUP(C54,'[6]TABU MMS (CORRECTO) '!$A$7:$M$19,2,FALSE)</f>
        <v>6850</v>
      </c>
      <c r="F54" s="8">
        <f>VLOOKUP(C54,'[6]TABU MMS (CORRECTO) '!$A$7:$F$19,6,FALSE)</f>
        <v>4237</v>
      </c>
      <c r="G54" s="8">
        <f t="shared" ref="G54:G62" si="16">E54+F54</f>
        <v>11087</v>
      </c>
      <c r="H54" s="8">
        <f>VLOOKUP(C54,'[6]TABU MMS (CORRECTO) '!$A$7:$H$19,8,FALSE)</f>
        <v>743</v>
      </c>
      <c r="I54" s="8">
        <f>VLOOKUP(C54,'[6]TABU MMS (CORRECTO) '!$A$7:$I$19,9,FALSE)</f>
        <v>282.3</v>
      </c>
      <c r="J54" s="8">
        <f t="shared" ref="J54:J62" si="17">(G54-H54-I54)*12</f>
        <v>120740.40000000001</v>
      </c>
    </row>
    <row r="55" spans="1:10" ht="14.25" customHeight="1" x14ac:dyDescent="0.25">
      <c r="A55" s="10" t="s">
        <v>54</v>
      </c>
      <c r="B55" s="10" t="s">
        <v>52</v>
      </c>
      <c r="C55" s="11" t="s">
        <v>53</v>
      </c>
      <c r="D55" s="33">
        <v>9</v>
      </c>
      <c r="E55" s="7">
        <f>VLOOKUP(C55,'[6]TABU MMS (CORRECTO) '!$A$7:$M$19,2,FALSE)</f>
        <v>6890</v>
      </c>
      <c r="F55" s="8">
        <f>VLOOKUP(C55,'[6]TABU MMS (CORRECTO) '!$A$7:$F$19,6,FALSE)</f>
        <v>6437</v>
      </c>
      <c r="G55" s="8">
        <f t="shared" si="16"/>
        <v>13327</v>
      </c>
      <c r="H55" s="8">
        <f>VLOOKUP(C55,'[6]TABU MMS (CORRECTO) '!$A$7:$H$19,8,FALSE)</f>
        <v>1030.5999999999999</v>
      </c>
      <c r="I55" s="8">
        <f>VLOOKUP(C55,'[6]TABU MMS (CORRECTO) '!$A$7:$I$19,9,FALSE)</f>
        <v>284</v>
      </c>
      <c r="J55" s="8">
        <f t="shared" si="17"/>
        <v>144148.79999999999</v>
      </c>
    </row>
    <row r="56" spans="1:10" ht="14.25" customHeight="1" x14ac:dyDescent="0.25">
      <c r="A56" s="10" t="s">
        <v>54</v>
      </c>
      <c r="B56" s="10" t="s">
        <v>52</v>
      </c>
      <c r="C56" s="11" t="s">
        <v>56</v>
      </c>
      <c r="D56" s="33">
        <v>1</v>
      </c>
      <c r="E56" s="7">
        <f>VLOOKUP(C56,'[6]TABU MMS (CORRECTO) '!$A$7:$M$19,2,FALSE)</f>
        <v>6910</v>
      </c>
      <c r="F56" s="8">
        <f>VLOOKUP(C56,'[6]TABU MMS (CORRECTO) '!$A$7:$F$19,6,FALSE)</f>
        <v>7649</v>
      </c>
      <c r="G56" s="8">
        <f t="shared" si="16"/>
        <v>14559</v>
      </c>
      <c r="H56" s="8">
        <f>VLOOKUP(C56,'[6]TABU MMS (CORRECTO) '!$A$7:$H$19,8,FALSE)</f>
        <v>1233.0999999999999</v>
      </c>
      <c r="I56" s="8">
        <f>VLOOKUP(C56,'[6]TABU MMS (CORRECTO) '!$A$7:$I$19,9,FALSE)</f>
        <v>284.8</v>
      </c>
      <c r="J56" s="8">
        <f t="shared" si="17"/>
        <v>156493.20000000001</v>
      </c>
    </row>
    <row r="57" spans="1:10" ht="14.25" customHeight="1" x14ac:dyDescent="0.25">
      <c r="A57" s="10" t="s">
        <v>54</v>
      </c>
      <c r="B57" s="10" t="s">
        <v>52</v>
      </c>
      <c r="C57" s="11" t="s">
        <v>57</v>
      </c>
      <c r="D57" s="33">
        <v>22</v>
      </c>
      <c r="E57" s="7">
        <f>VLOOKUP(C57,'[6]TABU MMS (CORRECTO) '!$A$7:$M$19,2,FALSE)</f>
        <v>6930</v>
      </c>
      <c r="F57" s="8">
        <f>VLOOKUP(C57,'[6]TABU MMS (CORRECTO) '!$A$7:$F$19,6,FALSE)</f>
        <v>8962</v>
      </c>
      <c r="G57" s="8">
        <f t="shared" si="16"/>
        <v>15892</v>
      </c>
      <c r="H57" s="8">
        <f>VLOOKUP(C57,'[6]TABU MMS (CORRECTO) '!$A$7:$H$19,8,FALSE)</f>
        <v>1472</v>
      </c>
      <c r="I57" s="8">
        <f>VLOOKUP(C57,'[6]TABU MMS (CORRECTO) '!$A$7:$I$19,9,FALSE)</f>
        <v>285.60000000000002</v>
      </c>
      <c r="J57" s="8">
        <f t="shared" si="17"/>
        <v>169612.79999999999</v>
      </c>
    </row>
    <row r="58" spans="1:10" ht="14.25" customHeight="1" x14ac:dyDescent="0.25">
      <c r="A58" s="10" t="s">
        <v>54</v>
      </c>
      <c r="B58" s="10" t="s">
        <v>52</v>
      </c>
      <c r="C58" s="11" t="s">
        <v>58</v>
      </c>
      <c r="D58" s="33">
        <v>3</v>
      </c>
      <c r="E58" s="7">
        <f>VLOOKUP(C58,'[6]TABU MMS (CORRECTO) '!$A$7:$M$19,2,FALSE)</f>
        <v>6950</v>
      </c>
      <c r="F58" s="8">
        <f>VLOOKUP(C58,'[6]TABU MMS (CORRECTO) '!$A$7:$F$19,6,FALSE)</f>
        <v>9942</v>
      </c>
      <c r="G58" s="8">
        <f t="shared" si="16"/>
        <v>16892</v>
      </c>
      <c r="H58" s="8">
        <f>VLOOKUP(C58,'[6]TABU MMS (CORRECTO) '!$A$7:$H$19,8,FALSE)</f>
        <v>1653.3</v>
      </c>
      <c r="I58" s="8">
        <f>VLOOKUP(C58,'[6]TABU MMS (CORRECTO) '!$A$7:$I$19,9,FALSE)</f>
        <v>286.5</v>
      </c>
      <c r="J58" s="8">
        <f t="shared" si="17"/>
        <v>179426.40000000002</v>
      </c>
    </row>
    <row r="59" spans="1:10" ht="14.25" customHeight="1" x14ac:dyDescent="0.25">
      <c r="A59" s="10" t="s">
        <v>54</v>
      </c>
      <c r="B59" s="10" t="s">
        <v>52</v>
      </c>
      <c r="C59" s="11" t="s">
        <v>59</v>
      </c>
      <c r="D59" s="33">
        <v>16</v>
      </c>
      <c r="E59" s="7">
        <f>VLOOKUP(C59,'[6]TABU MMS (CORRECTO) '!$A$7:$M$19,2,FALSE)</f>
        <v>6970</v>
      </c>
      <c r="F59" s="8">
        <f>VLOOKUP(C59,'[6]TABU MMS (CORRECTO) '!$A$7:$F$19,6,FALSE)</f>
        <v>11297</v>
      </c>
      <c r="G59" s="8">
        <f t="shared" si="16"/>
        <v>18267</v>
      </c>
      <c r="H59" s="8">
        <f>VLOOKUP(C59,'[6]TABU MMS (CORRECTO) '!$A$7:$H$19,8,FALSE)</f>
        <v>1947</v>
      </c>
      <c r="I59" s="8">
        <f>VLOOKUP(C59,'[6]TABU MMS (CORRECTO) '!$A$7:$I$19,9,FALSE)</f>
        <v>287.3</v>
      </c>
      <c r="J59" s="8">
        <f t="shared" si="17"/>
        <v>192392.40000000002</v>
      </c>
    </row>
    <row r="60" spans="1:10" ht="14.25" customHeight="1" x14ac:dyDescent="0.25">
      <c r="A60" s="10" t="s">
        <v>54</v>
      </c>
      <c r="B60" s="10" t="s">
        <v>52</v>
      </c>
      <c r="C60" s="11" t="s">
        <v>60</v>
      </c>
      <c r="D60" s="33">
        <v>8</v>
      </c>
      <c r="E60" s="7">
        <f>VLOOKUP(C60,'[6]TABU MMS (CORRECTO) '!$A$7:$M$19,2,FALSE)</f>
        <v>7885</v>
      </c>
      <c r="F60" s="8">
        <f>VLOOKUP(C60,'[6]TABU MMS (CORRECTO) '!$A$7:$F$19,6,FALSE)</f>
        <v>13240</v>
      </c>
      <c r="G60" s="8">
        <f t="shared" si="16"/>
        <v>21125</v>
      </c>
      <c r="H60" s="8">
        <f>VLOOKUP(C60,'[6]TABU MMS (CORRECTO) '!$A$7:$H$19,8,FALSE)</f>
        <v>2557.4</v>
      </c>
      <c r="I60" s="8">
        <f>VLOOKUP(C60,'[6]TABU MMS (CORRECTO) '!$A$7:$I$19,9,FALSE)</f>
        <v>325</v>
      </c>
      <c r="J60" s="8">
        <f t="shared" si="17"/>
        <v>218911.19999999998</v>
      </c>
    </row>
    <row r="61" spans="1:10" ht="14.25" customHeight="1" x14ac:dyDescent="0.25">
      <c r="A61" s="10" t="s">
        <v>54</v>
      </c>
      <c r="B61" s="10" t="s">
        <v>52</v>
      </c>
      <c r="C61" s="11" t="s">
        <v>61</v>
      </c>
      <c r="D61" s="33">
        <v>6</v>
      </c>
      <c r="E61" s="7">
        <f>VLOOKUP(C61,'[6]TABU MMS (CORRECTO) '!$A$7:$M$19,2,FALSE)</f>
        <v>18230</v>
      </c>
      <c r="F61" s="8">
        <f>VLOOKUP(C61,'[6]TABU MMS (CORRECTO) '!$A$7:$F$19,6,FALSE)</f>
        <v>27872</v>
      </c>
      <c r="G61" s="8">
        <f t="shared" si="16"/>
        <v>46102</v>
      </c>
      <c r="H61" s="8">
        <f>VLOOKUP(C61,'[6]TABU MMS (CORRECTO) '!$A$7:$H$19,8,FALSE)</f>
        <v>8184.6</v>
      </c>
      <c r="I61" s="8">
        <f>VLOOKUP(C61,'[6]TABU MMS (CORRECTO) '!$A$7:$I$19,9,FALSE)</f>
        <v>751.4</v>
      </c>
      <c r="J61" s="8">
        <f t="shared" si="17"/>
        <v>445992</v>
      </c>
    </row>
    <row r="62" spans="1:10" ht="14.25" customHeight="1" x14ac:dyDescent="0.25">
      <c r="A62" s="10" t="s">
        <v>54</v>
      </c>
      <c r="B62" s="10" t="s">
        <v>52</v>
      </c>
      <c r="C62" s="11" t="s">
        <v>62</v>
      </c>
      <c r="D62" s="33">
        <v>5</v>
      </c>
      <c r="E62" s="7">
        <f>VLOOKUP(C62,'[6]TABU MMS (CORRECTO) '!$A$7:$M$19,2,FALSE)</f>
        <v>23542</v>
      </c>
      <c r="F62" s="8">
        <f>VLOOKUP(C62,'[6]TABU MMS (CORRECTO) '!$A$7:$F$19,6,FALSE)</f>
        <v>35385</v>
      </c>
      <c r="G62" s="8">
        <f t="shared" si="16"/>
        <v>58927</v>
      </c>
      <c r="H62" s="8">
        <f>VLOOKUP(C62,'[6]TABU MMS (CORRECTO) '!$A$7:$H$19,8,FALSE)</f>
        <v>11742.2</v>
      </c>
      <c r="I62" s="8">
        <f>VLOOKUP(C62,'[6]TABU MMS (CORRECTO) '!$A$7:$I$19,9,FALSE)</f>
        <v>970.4</v>
      </c>
      <c r="J62" s="8">
        <f t="shared" si="17"/>
        <v>554572.80000000005</v>
      </c>
    </row>
    <row r="63" spans="1:10" ht="14.25" customHeight="1" x14ac:dyDescent="0.25">
      <c r="A63" s="10" t="s">
        <v>63</v>
      </c>
      <c r="B63" s="10" t="s">
        <v>22</v>
      </c>
      <c r="C63" s="16" t="s">
        <v>49</v>
      </c>
      <c r="D63" s="33">
        <v>8</v>
      </c>
      <c r="E63" s="7">
        <f>VLOOKUP(C63,'[3]TAB CONF MENSUAL EST MIN'!$A$6:$N$20,2,FALSE)</f>
        <v>10007</v>
      </c>
      <c r="F63" s="8">
        <f>VLOOKUP(C63,'[3]TAB CONF MENSUAL EST MIN'!$A$6:$N$20,8,FALSE)</f>
        <v>4553</v>
      </c>
      <c r="G63" s="8">
        <f>E63+F63</f>
        <v>14560</v>
      </c>
      <c r="H63" s="8">
        <f>VLOOKUP(C63,'[3]TAB CONF MENSUAL EST MIN'!$A$6:$L$20,12,FALSE )</f>
        <v>1759</v>
      </c>
      <c r="I63" s="8">
        <f>VLOOKUP(C63,'[3]TAB CONF MENSUAL EST MIN'!$A$6:$N$20,11,FALSE)</f>
        <v>412.5</v>
      </c>
      <c r="J63" s="8">
        <f>(G63-H63-I63)*12</f>
        <v>148662</v>
      </c>
    </row>
    <row r="64" spans="1:10" ht="14.25" customHeight="1" x14ac:dyDescent="0.25">
      <c r="A64" s="10" t="s">
        <v>63</v>
      </c>
      <c r="B64" s="10" t="s">
        <v>24</v>
      </c>
      <c r="C64" s="16" t="s">
        <v>23</v>
      </c>
      <c r="D64" s="33">
        <v>15</v>
      </c>
      <c r="E64" s="7">
        <f>VLOOKUP(C64,'[5]TABULADORES CONTRATO CONF'!$A$6:$M$20,2,FALSE)</f>
        <v>9394</v>
      </c>
      <c r="F64" s="8">
        <f>VLOOKUP(C64,'[5]TABULADORES CONTRATO CONF'!$A$6:$G$20,7,FALSE)</f>
        <v>4477</v>
      </c>
      <c r="G64" s="8">
        <f>E64+F64</f>
        <v>13871</v>
      </c>
      <c r="H64" s="8">
        <f>VLOOKUP(C64,'[5]TABULADORES CONTRATO CONF'!$A$6:$J$20,10,FALSE)</f>
        <v>783.4</v>
      </c>
      <c r="I64" s="8">
        <f>VLOOKUP(C64,'[5]TABULADORES CONTRATO CONF'!$A$6:$K$20,11,FALSE)</f>
        <v>387.2</v>
      </c>
      <c r="J64" s="8">
        <f>(G64-H64-I64)*12</f>
        <v>152404.79999999999</v>
      </c>
    </row>
    <row r="65" spans="1:10" ht="14.25" customHeight="1" x14ac:dyDescent="0.25">
      <c r="A65" s="10" t="s">
        <v>64</v>
      </c>
      <c r="B65" s="10" t="s">
        <v>52</v>
      </c>
      <c r="C65" s="11" t="s">
        <v>53</v>
      </c>
      <c r="D65" s="33">
        <v>1</v>
      </c>
      <c r="E65" s="7">
        <f>VLOOKUP(C65,'[6]TABU MMS (CORRECTO) '!$A$7:$M$19,2,FALSE)</f>
        <v>6890</v>
      </c>
      <c r="F65" s="8">
        <f>VLOOKUP(C65,'[6]TABU MMS (CORRECTO) '!$A$7:$F$19,6,FALSE)</f>
        <v>6437</v>
      </c>
      <c r="G65" s="8">
        <f>E65+F65</f>
        <v>13327</v>
      </c>
      <c r="H65" s="8">
        <f>VLOOKUP(C65,'[6]TABU MMS (CORRECTO) '!$A$7:$H$19,8,FALSE)</f>
        <v>1030.5999999999999</v>
      </c>
      <c r="I65" s="8">
        <f>VLOOKUP(C65,'[6]TABU MMS (CORRECTO) '!$A$7:$I$19,9,FALSE)</f>
        <v>284</v>
      </c>
      <c r="J65" s="8">
        <f>(G65-H65-I65)*12</f>
        <v>144148.79999999999</v>
      </c>
    </row>
    <row r="66" spans="1:10" ht="14.25" customHeight="1" x14ac:dyDescent="0.25">
      <c r="A66" s="10" t="s">
        <v>65</v>
      </c>
      <c r="B66" s="10" t="s">
        <v>22</v>
      </c>
      <c r="C66" s="16" t="s">
        <v>25</v>
      </c>
      <c r="D66" s="33">
        <v>1</v>
      </c>
      <c r="E66" s="7">
        <f>VLOOKUP(C66,'[3]TAB CONF MENSUAL EST MIN'!$A$6:$N$20,2,FALSE)</f>
        <v>8297</v>
      </c>
      <c r="F66" s="8">
        <f>VLOOKUP(C66,'[3]TAB CONF MENSUAL EST MIN'!$A$6:$N$20,8,FALSE)</f>
        <v>4385</v>
      </c>
      <c r="G66" s="8">
        <f>E66+F66</f>
        <v>12682</v>
      </c>
      <c r="H66" s="8">
        <f>VLOOKUP(C66,'[3]TAB CONF MENSUAL EST MIN'!$A$6:$L$20,12,FALSE )</f>
        <v>1014.4000000000001</v>
      </c>
      <c r="I66" s="8">
        <f>VLOOKUP(C66,'[3]TAB CONF MENSUAL EST MIN'!$A$6:$N$20,11,FALSE)</f>
        <v>342</v>
      </c>
      <c r="J66" s="8">
        <f>(G66-H66-I66)*12</f>
        <v>135907.20000000001</v>
      </c>
    </row>
    <row r="67" spans="1:10" ht="14.25" customHeight="1" x14ac:dyDescent="0.25">
      <c r="A67" s="10" t="s">
        <v>65</v>
      </c>
      <c r="B67" s="10" t="s">
        <v>24</v>
      </c>
      <c r="C67" s="16" t="s">
        <v>66</v>
      </c>
      <c r="D67" s="33">
        <v>1</v>
      </c>
      <c r="E67" s="7">
        <f>VLOOKUP(C67,'[5]TABULADORES CONTRATO CONF'!$A$6:$M$20,2,FALSE)</f>
        <v>7773</v>
      </c>
      <c r="F67" s="8">
        <f>VLOOKUP(C67,'[5]TABULADORES CONTRATO CONF'!$A$6:$G$20,7,FALSE)</f>
        <v>4355</v>
      </c>
      <c r="G67" s="8">
        <f>E67+F67</f>
        <v>12128</v>
      </c>
      <c r="H67" s="8">
        <f>VLOOKUP(C67,'[5]TABULADORES CONTRATO CONF'!$A$6:$J$20,10,FALSE)</f>
        <v>207.5</v>
      </c>
      <c r="I67" s="8">
        <f>VLOOKUP(C67,'[5]TABULADORES CONTRATO CONF'!$A$6:$K$20,11,FALSE)</f>
        <v>320.39999999999998</v>
      </c>
      <c r="J67" s="8">
        <f>(G67-H67-I67)*12</f>
        <v>139201.20000000001</v>
      </c>
    </row>
    <row r="68" spans="1:10" ht="14.25" customHeight="1" x14ac:dyDescent="0.25">
      <c r="A68" s="10" t="s">
        <v>67</v>
      </c>
      <c r="B68" s="10" t="s">
        <v>22</v>
      </c>
      <c r="C68" s="16" t="s">
        <v>23</v>
      </c>
      <c r="D68" s="33">
        <v>36</v>
      </c>
      <c r="E68" s="7">
        <f>VLOOKUP(C68,'[3]TAB CONF MENSUAL EST MIN'!$A$6:$N$20,2,FALSE)</f>
        <v>9394</v>
      </c>
      <c r="F68" s="8">
        <f>VLOOKUP(C68,'[3]TAB CONF MENSUAL EST MIN'!$A$6:$N$20,8,FALSE)</f>
        <v>4477</v>
      </c>
      <c r="G68" s="8">
        <f>E68+F68</f>
        <v>13871</v>
      </c>
      <c r="H68" s="8">
        <f>VLOOKUP(C68,'[3]TAB CONF MENSUAL EST MIN'!$A$6:$L$20,12,FALSE )</f>
        <v>1628.9</v>
      </c>
      <c r="I68" s="8">
        <f>VLOOKUP(C68,'[3]TAB CONF MENSUAL EST MIN'!$A$6:$N$20,11,FALSE)</f>
        <v>387.2</v>
      </c>
      <c r="J68" s="8">
        <f>(G68-H68-I68)*12</f>
        <v>142258.79999999999</v>
      </c>
    </row>
    <row r="69" spans="1:10" ht="14.25" customHeight="1" x14ac:dyDescent="0.25">
      <c r="A69" s="10" t="s">
        <v>67</v>
      </c>
      <c r="B69" s="10" t="s">
        <v>24</v>
      </c>
      <c r="C69" s="16" t="s">
        <v>25</v>
      </c>
      <c r="D69" s="33">
        <v>35</v>
      </c>
      <c r="E69" s="7">
        <f>VLOOKUP(C69,'[5]TABULADORES CONTRATO CONF'!$A$6:$M$20,2,FALSE)</f>
        <v>8297</v>
      </c>
      <c r="F69" s="8">
        <f>VLOOKUP(C69,'[5]TABULADORES CONTRATO CONF'!$A$6:$G$20,7,FALSE)</f>
        <v>4385</v>
      </c>
      <c r="G69" s="8">
        <f>E69+F69</f>
        <v>12682</v>
      </c>
      <c r="H69" s="8">
        <f>VLOOKUP(C69,'[5]TABULADORES CONTRATO CONF'!$A$6:$J$20,10,FALSE)</f>
        <v>267.7</v>
      </c>
      <c r="I69" s="8">
        <f>VLOOKUP(C69,'[5]TABULADORES CONTRATO CONF'!$A$6:$K$20,11,FALSE)</f>
        <v>342</v>
      </c>
      <c r="J69" s="8">
        <f>(G69-H69-I69)*12</f>
        <v>144867.59999999998</v>
      </c>
    </row>
    <row r="70" spans="1:10" ht="14.25" customHeight="1" x14ac:dyDescent="0.25">
      <c r="A70" s="10" t="s">
        <v>68</v>
      </c>
      <c r="B70" s="10" t="s">
        <v>18</v>
      </c>
      <c r="C70" s="11" t="s">
        <v>69</v>
      </c>
      <c r="D70" s="33">
        <v>944</v>
      </c>
      <c r="E70" s="7">
        <f>VLOOKUP(C70,'[2]TAB BASE MENSUAL CON COMP'!$A$6:$P$44,2,FALSE)</f>
        <v>10392</v>
      </c>
      <c r="F70" s="7">
        <f>VLOOKUP(C70,'[2]TAB BASE MENSUAL CON COMP'!$A$6:$P$44,8,FALSE)</f>
        <v>17308</v>
      </c>
      <c r="G70" s="8">
        <f t="shared" ref="G70:G76" si="18">E70+F70</f>
        <v>27700</v>
      </c>
      <c r="H70" s="7">
        <f>VLOOKUP(C70,'[2]TAB BASE MENSUAL CON COMP'!$A$6:$P$44,13,FALSE)</f>
        <v>2313.7000000000003</v>
      </c>
      <c r="I70" s="7">
        <f>VLOOKUP(C70,'[2]TAB BASE MENSUAL CON COMP'!$A$6:$P$44,12,FALSE)</f>
        <v>428.3</v>
      </c>
      <c r="J70" s="8">
        <f t="shared" ref="J70:J76" si="19">(G70-H70-I70)*12</f>
        <v>299496</v>
      </c>
    </row>
    <row r="71" spans="1:10" ht="14.25" customHeight="1" x14ac:dyDescent="0.25">
      <c r="A71" s="10" t="s">
        <v>68</v>
      </c>
      <c r="B71" s="10" t="s">
        <v>18</v>
      </c>
      <c r="C71" s="11" t="s">
        <v>70</v>
      </c>
      <c r="D71" s="33">
        <v>5</v>
      </c>
      <c r="E71" s="7">
        <f>VLOOKUP(C71,'[2]TAB BASE MENSUAL CON COMP'!$A$6:$P$44,2,FALSE)</f>
        <v>10532</v>
      </c>
      <c r="F71" s="7">
        <f>VLOOKUP(C71,'[2]TAB BASE MENSUAL CON COMP'!$A$6:$P$44,8,FALSE)</f>
        <v>17490</v>
      </c>
      <c r="G71" s="8">
        <f t="shared" si="18"/>
        <v>28022</v>
      </c>
      <c r="H71" s="7">
        <f>VLOOKUP(C71,'[2]TAB BASE MENSUAL CON COMP'!$A$6:$P$44,13,FALSE)</f>
        <v>2348.6999999999998</v>
      </c>
      <c r="I71" s="7">
        <f>VLOOKUP(C71,'[2]TAB BASE MENSUAL CON COMP'!$A$6:$P$44,12,FALSE)</f>
        <v>434.1</v>
      </c>
      <c r="J71" s="8">
        <f t="shared" si="19"/>
        <v>302870.40000000002</v>
      </c>
    </row>
    <row r="72" spans="1:10" ht="14.25" customHeight="1" x14ac:dyDescent="0.25">
      <c r="A72" s="10" t="s">
        <v>68</v>
      </c>
      <c r="B72" s="10" t="s">
        <v>18</v>
      </c>
      <c r="C72" s="11" t="s">
        <v>71</v>
      </c>
      <c r="D72" s="33">
        <v>81</v>
      </c>
      <c r="E72" s="7">
        <f>VLOOKUP(C72,'[2]TAB BASE MENSUAL CON COMP'!$A$6:$P$44,2,FALSE)</f>
        <v>10612</v>
      </c>
      <c r="F72" s="7">
        <f>VLOOKUP(C72,'[2]TAB BASE MENSUAL CON COMP'!$A$6:$P$44,8,FALSE)</f>
        <v>17595</v>
      </c>
      <c r="G72" s="8">
        <f t="shared" si="18"/>
        <v>28207</v>
      </c>
      <c r="H72" s="7">
        <f>VLOOKUP(C72,'[2]TAB BASE MENSUAL CON COMP'!$A$6:$P$44,13,FALSE)</f>
        <v>2368.6999999999998</v>
      </c>
      <c r="I72" s="7">
        <f>VLOOKUP(C72,'[2]TAB BASE MENSUAL CON COMP'!$A$6:$P$44,12,FALSE)</f>
        <v>437.4</v>
      </c>
      <c r="J72" s="8">
        <f t="shared" si="19"/>
        <v>304810.8</v>
      </c>
    </row>
    <row r="73" spans="1:10" ht="14.25" customHeight="1" x14ac:dyDescent="0.25">
      <c r="A73" s="10" t="s">
        <v>68</v>
      </c>
      <c r="B73" s="10" t="s">
        <v>18</v>
      </c>
      <c r="C73" s="11" t="s">
        <v>72</v>
      </c>
      <c r="D73" s="33">
        <v>2</v>
      </c>
      <c r="E73" s="7">
        <f>VLOOKUP(C73,'[2]TAB BASE MENSUAL CON COMP'!$A$6:$P$44,2,FALSE)</f>
        <v>10717</v>
      </c>
      <c r="F73" s="7">
        <f>VLOOKUP(C73,'[2]TAB BASE MENSUAL CON COMP'!$A$6:$P$44,8,FALSE)</f>
        <v>17731</v>
      </c>
      <c r="G73" s="8">
        <f t="shared" si="18"/>
        <v>28448</v>
      </c>
      <c r="H73" s="7">
        <f>VLOOKUP(C73,'[2]TAB BASE MENSUAL CON COMP'!$A$6:$P$44,13,FALSE)</f>
        <v>2395</v>
      </c>
      <c r="I73" s="7">
        <f>VLOOKUP(C73,'[2]TAB BASE MENSUAL CON COMP'!$A$6:$P$44,12,FALSE)</f>
        <v>441.7</v>
      </c>
      <c r="J73" s="8">
        <f t="shared" si="19"/>
        <v>307335.59999999998</v>
      </c>
    </row>
    <row r="74" spans="1:10" ht="14.25" customHeight="1" x14ac:dyDescent="0.25">
      <c r="A74" s="10" t="s">
        <v>68</v>
      </c>
      <c r="B74" s="10" t="s">
        <v>18</v>
      </c>
      <c r="C74" s="11" t="s">
        <v>73</v>
      </c>
      <c r="D74" s="33">
        <v>2</v>
      </c>
      <c r="E74" s="7">
        <f>VLOOKUP(C74,'[2]TAB BASE MENSUAL CON COMP'!$A$6:$P$44,2,FALSE)</f>
        <v>10784</v>
      </c>
      <c r="F74" s="7">
        <f>VLOOKUP(C74,'[2]TAB BASE MENSUAL CON COMP'!$A$6:$P$44,8,FALSE)</f>
        <v>17819</v>
      </c>
      <c r="G74" s="8">
        <f t="shared" si="18"/>
        <v>28603</v>
      </c>
      <c r="H74" s="7">
        <f>VLOOKUP(C74,'[2]TAB BASE MENSUAL CON COMP'!$A$6:$P$44,13,FALSE)</f>
        <v>2411.6999999999998</v>
      </c>
      <c r="I74" s="7">
        <f>VLOOKUP(C74,'[2]TAB BASE MENSUAL CON COMP'!$A$6:$P$44,12,FALSE)</f>
        <v>444.5</v>
      </c>
      <c r="J74" s="8">
        <f t="shared" si="19"/>
        <v>308961.59999999998</v>
      </c>
    </row>
    <row r="75" spans="1:10" ht="14.25" customHeight="1" x14ac:dyDescent="0.25">
      <c r="A75" s="10" t="s">
        <v>68</v>
      </c>
      <c r="B75" s="10" t="s">
        <v>18</v>
      </c>
      <c r="C75" s="11" t="s">
        <v>74</v>
      </c>
      <c r="D75" s="33">
        <v>220</v>
      </c>
      <c r="E75" s="7">
        <f>VLOOKUP(C75,'[2]TAB BASE MENSUAL CON COMP'!$A$6:$P$44,2,FALSE)</f>
        <v>10892</v>
      </c>
      <c r="F75" s="7">
        <f>VLOOKUP(C75,'[2]TAB BASE MENSUAL CON COMP'!$A$6:$P$44,8,FALSE)</f>
        <v>17960</v>
      </c>
      <c r="G75" s="8">
        <f t="shared" si="18"/>
        <v>28852</v>
      </c>
      <c r="H75" s="7">
        <f>VLOOKUP(C75,'[2]TAB BASE MENSUAL CON COMP'!$A$6:$P$44,13,FALSE)</f>
        <v>2442.1</v>
      </c>
      <c r="I75" s="7">
        <f>VLOOKUP(C75,'[2]TAB BASE MENSUAL CON COMP'!$A$6:$P$44,12,FALSE)</f>
        <v>449</v>
      </c>
      <c r="J75" s="8">
        <f t="shared" si="19"/>
        <v>311530.80000000005</v>
      </c>
    </row>
    <row r="76" spans="1:10" ht="14.25" customHeight="1" x14ac:dyDescent="0.25">
      <c r="A76" s="10" t="s">
        <v>68</v>
      </c>
      <c r="B76" s="10" t="s">
        <v>18</v>
      </c>
      <c r="C76" s="11" t="s">
        <v>75</v>
      </c>
      <c r="D76" s="33">
        <v>3</v>
      </c>
      <c r="E76" s="7">
        <f>VLOOKUP(C76,'[2]TAB BASE MENSUAL CON COMP'!$A$6:$P$44,2,FALSE)</f>
        <v>11103</v>
      </c>
      <c r="F76" s="7">
        <f>VLOOKUP(C76,'[2]TAB BASE MENSUAL CON COMP'!$A$6:$P$44,8,FALSE)</f>
        <v>18237</v>
      </c>
      <c r="G76" s="8">
        <f t="shared" si="18"/>
        <v>29340</v>
      </c>
      <c r="H76" s="7">
        <f>VLOOKUP(C76,'[2]TAB BASE MENSUAL CON COMP'!$A$6:$P$44,13,FALSE)</f>
        <v>2505.6</v>
      </c>
      <c r="I76" s="7">
        <f>VLOOKUP(C76,'[2]TAB BASE MENSUAL CON COMP'!$A$6:$P$44,12,FALSE)</f>
        <v>457.7</v>
      </c>
      <c r="J76" s="8">
        <f t="shared" si="19"/>
        <v>316520.40000000002</v>
      </c>
    </row>
    <row r="77" spans="1:10" ht="14.25" customHeight="1" x14ac:dyDescent="0.25">
      <c r="A77" s="10" t="s">
        <v>235</v>
      </c>
      <c r="B77" s="10" t="s">
        <v>22</v>
      </c>
      <c r="C77" s="16" t="s">
        <v>76</v>
      </c>
      <c r="D77" s="33">
        <v>154</v>
      </c>
      <c r="E77" s="7">
        <f>VLOOKUP(C77,'[3]TAB CONF MENSUAL EST MIN'!$A$6:$N$20,2,FALSE)</f>
        <v>5236</v>
      </c>
      <c r="F77" s="8">
        <f>VLOOKUP(C77,'[3]TAB CONF MENSUAL EST MIN'!$A$6:$N$20,8,FALSE)</f>
        <v>4212</v>
      </c>
      <c r="G77" s="8">
        <f>E77+F77</f>
        <v>9448</v>
      </c>
      <c r="H77" s="8">
        <f>VLOOKUP(C77,'[3]TAB CONF MENSUAL EST MIN'!$A$6:$L$20,12,FALSE )</f>
        <v>471.2</v>
      </c>
      <c r="I77" s="8">
        <f>VLOOKUP(C77,'[3]TAB CONF MENSUAL EST MIN'!$A$6:$N$20,11,FALSE)</f>
        <v>215.8</v>
      </c>
      <c r="J77" s="8">
        <f>(G77-H77-I77)*12</f>
        <v>105132</v>
      </c>
    </row>
    <row r="78" spans="1:10" ht="14.25" customHeight="1" x14ac:dyDescent="0.25">
      <c r="A78" s="10" t="s">
        <v>235</v>
      </c>
      <c r="B78" s="10" t="s">
        <v>24</v>
      </c>
      <c r="C78" s="30" t="s">
        <v>76</v>
      </c>
      <c r="D78" s="33">
        <v>3</v>
      </c>
      <c r="E78" s="7">
        <f>VLOOKUP(C78,'[5]TABULADORES CONTRATO CONF'!$A$6:$M$20,2,FALSE)</f>
        <v>5236</v>
      </c>
      <c r="F78" s="8">
        <f>VLOOKUP(C78,'[5]TABULADORES CONTRATO CONF'!$A$6:$G$20,7,FALSE)</f>
        <v>4212</v>
      </c>
      <c r="G78" s="8">
        <f t="shared" ref="G78:G80" si="20">E78+F78</f>
        <v>9448</v>
      </c>
      <c r="H78" s="8">
        <f>VLOOKUP(C78,'[5]TABULADORES CONTRATO CONF'!$A$6:$J$20,10,FALSE)</f>
        <v>0</v>
      </c>
      <c r="I78" s="8">
        <f>VLOOKUP(C78,'[5]TABULADORES CONTRATO CONF'!$A$6:$K$20,11,FALSE)</f>
        <v>215.8</v>
      </c>
      <c r="J78" s="8">
        <f t="shared" ref="J78:J82" si="21">(G78-H78-I78)*12</f>
        <v>110786.40000000001</v>
      </c>
    </row>
    <row r="79" spans="1:10" ht="14.25" customHeight="1" x14ac:dyDescent="0.25">
      <c r="A79" s="10" t="s">
        <v>68</v>
      </c>
      <c r="B79" s="10" t="s">
        <v>24</v>
      </c>
      <c r="C79" s="16" t="s">
        <v>76</v>
      </c>
      <c r="D79" s="33">
        <v>268</v>
      </c>
      <c r="E79" s="7">
        <f>VLOOKUP(C79,'[5]TABULADORES CONTRATO CONF'!$A$6:$M$20,2,FALSE)</f>
        <v>5236</v>
      </c>
      <c r="F79" s="8">
        <f>VLOOKUP(C79,'[5]TABULADORES CONTRATO CONF'!$A$6:$G$20,7,FALSE)</f>
        <v>4212</v>
      </c>
      <c r="G79" s="8">
        <f t="shared" si="20"/>
        <v>9448</v>
      </c>
      <c r="H79" s="8">
        <f>VLOOKUP(C79,'[5]TABULADORES CONTRATO CONF'!$A$6:$J$20,10,FALSE)</f>
        <v>0</v>
      </c>
      <c r="I79" s="8">
        <f>VLOOKUP(C79,'[5]TABULADORES CONTRATO CONF'!$A$6:$K$20,11,FALSE)</f>
        <v>215.8</v>
      </c>
      <c r="J79" s="8">
        <f t="shared" si="21"/>
        <v>110786.40000000001</v>
      </c>
    </row>
    <row r="80" spans="1:10" ht="14.25" customHeight="1" x14ac:dyDescent="0.25">
      <c r="A80" s="10" t="s">
        <v>68</v>
      </c>
      <c r="B80" s="10" t="s">
        <v>24</v>
      </c>
      <c r="C80" s="16" t="s">
        <v>77</v>
      </c>
      <c r="D80" s="33">
        <v>7</v>
      </c>
      <c r="E80" s="7">
        <f>VLOOKUP(C80,'[5]TABULADORES CONTRATO CONF'!$A$6:$M$20,2,FALSE)</f>
        <v>5363</v>
      </c>
      <c r="F80" s="8">
        <f>VLOOKUP(C80,'[5]TABULADORES CONTRATO CONF'!$A$6:$G$20,7,FALSE)</f>
        <v>4216</v>
      </c>
      <c r="G80" s="8">
        <f t="shared" si="20"/>
        <v>9579</v>
      </c>
      <c r="H80" s="8">
        <f>VLOOKUP(C80,'[5]TABULADORES CONTRATO CONF'!$A$6:$J$20,10,FALSE)</f>
        <v>0</v>
      </c>
      <c r="I80" s="8">
        <f>VLOOKUP(C80,'[5]TABULADORES CONTRATO CONF'!$A$6:$K$20,11,FALSE)</f>
        <v>221.1</v>
      </c>
      <c r="J80" s="8">
        <f t="shared" si="21"/>
        <v>112294.79999999999</v>
      </c>
    </row>
    <row r="81" spans="1:10" ht="14.25" customHeight="1" x14ac:dyDescent="0.25">
      <c r="A81" s="10" t="s">
        <v>240</v>
      </c>
      <c r="B81" s="10" t="s">
        <v>22</v>
      </c>
      <c r="C81" s="16" t="s">
        <v>39</v>
      </c>
      <c r="D81" s="33">
        <v>5</v>
      </c>
      <c r="E81" s="7">
        <f>VLOOKUP(C81,'[3]TAB CONF MENSUAL EST MIN'!$A$6:$N$20,2,FALSE)</f>
        <v>5499</v>
      </c>
      <c r="F81" s="8">
        <f>VLOOKUP(C81,'[3]TAB CONF MENSUAL EST MIN'!$A$6:$N$20,8,FALSE)</f>
        <v>4229</v>
      </c>
      <c r="G81" s="8">
        <f>E81+F81</f>
        <v>9728</v>
      </c>
      <c r="H81" s="8">
        <f>VLOOKUP(C81,'[3]TAB CONF MENSUAL EST MIN'!$A$6:$L$20,12,FALSE )</f>
        <v>494.9</v>
      </c>
      <c r="I81" s="8">
        <f>VLOOKUP(C81,'[3]TAB CONF MENSUAL EST MIN'!$A$6:$N$20,11,FALSE)</f>
        <v>226.7</v>
      </c>
      <c r="J81" s="8">
        <f t="shared" si="21"/>
        <v>108076.79999999999</v>
      </c>
    </row>
    <row r="82" spans="1:10" ht="14.25" customHeight="1" x14ac:dyDescent="0.25">
      <c r="A82" s="10" t="s">
        <v>68</v>
      </c>
      <c r="B82" s="10" t="s">
        <v>47</v>
      </c>
      <c r="C82" s="11" t="s">
        <v>76</v>
      </c>
      <c r="D82" s="33">
        <v>63</v>
      </c>
      <c r="E82" s="7">
        <f>VLOOKUP(C82,'[4]TABULADORES CONTRATO- CONT'!$A$6:$K$18,2,FALSE)</f>
        <v>4770</v>
      </c>
      <c r="F82" s="8">
        <f>VLOOKUP(C82,'[4]TABULADORES CONTRATO- CONT'!$A$6:$F$18,6,FALSE)</f>
        <v>3376</v>
      </c>
      <c r="G82" s="8">
        <f>E82+F82</f>
        <v>8146</v>
      </c>
      <c r="H82" s="8">
        <f>VLOOKUP(C82,'[4]TABULADORES CONTRATO- CONT'!$A$6:$I$18,9,FALSE)</f>
        <v>0</v>
      </c>
      <c r="I82" s="8">
        <f>VLOOKUP(C82,'[4]TABULADORES CONTRATO- CONT'!$A$6:$H$18,8,FALSE )</f>
        <v>196.6</v>
      </c>
      <c r="J82" s="8">
        <f t="shared" si="21"/>
        <v>95392.799999999988</v>
      </c>
    </row>
    <row r="83" spans="1:10" ht="14.25" customHeight="1" x14ac:dyDescent="0.25">
      <c r="A83" s="10" t="s">
        <v>78</v>
      </c>
      <c r="B83" s="10" t="s">
        <v>18</v>
      </c>
      <c r="C83" s="11" t="s">
        <v>29</v>
      </c>
      <c r="D83" s="33">
        <v>1</v>
      </c>
      <c r="E83" s="7">
        <f>VLOOKUP(C83,'[2]TAB BASE MENSUAL CON COMP'!$A$6:$P$44,2,FALSE)</f>
        <v>15361</v>
      </c>
      <c r="F83" s="7">
        <f>VLOOKUP(C83,'[2]TAB BASE MENSUAL CON COMP'!$A$6:$P$44,8,FALSE)</f>
        <v>23782</v>
      </c>
      <c r="G83" s="8">
        <f t="shared" ref="G83:G84" si="22">E83+F83</f>
        <v>39143</v>
      </c>
      <c r="H83" s="7">
        <f>VLOOKUP(C83,'[2]TAB BASE MENSUAL CON COMP'!$A$6:$P$44,13,FALSE)</f>
        <v>3846.5</v>
      </c>
      <c r="I83" s="7">
        <f>VLOOKUP(C83,'[2]TAB BASE MENSUAL CON COMP'!$A$6:$P$44,12,FALSE)</f>
        <v>633.20000000000005</v>
      </c>
      <c r="J83" s="8">
        <f t="shared" ref="J83:J84" si="23">(G83-H83-I83)*12</f>
        <v>415959.60000000003</v>
      </c>
    </row>
    <row r="84" spans="1:10" ht="14.25" customHeight="1" x14ac:dyDescent="0.25">
      <c r="A84" s="10" t="s">
        <v>79</v>
      </c>
      <c r="B84" s="10" t="s">
        <v>18</v>
      </c>
      <c r="C84" s="11" t="s">
        <v>80</v>
      </c>
      <c r="D84" s="33">
        <v>1</v>
      </c>
      <c r="E84" s="7">
        <f>VLOOKUP(C84,'[2]TAB BASE MENSUAL CON COMP'!$A$6:$P$44,2,FALSE)</f>
        <v>14351</v>
      </c>
      <c r="F84" s="7">
        <f>VLOOKUP(C84,'[2]TAB BASE MENSUAL CON COMP'!$A$6:$P$44,8,FALSE)</f>
        <v>22467</v>
      </c>
      <c r="G84" s="8">
        <f t="shared" si="22"/>
        <v>36818</v>
      </c>
      <c r="H84" s="7">
        <f>VLOOKUP(C84,'[2]TAB BASE MENSUAL CON COMP'!$A$6:$P$44,13,FALSE)</f>
        <v>3516.8</v>
      </c>
      <c r="I84" s="7">
        <f>VLOOKUP(C84,'[2]TAB BASE MENSUAL CON COMP'!$A$6:$P$44,12,FALSE)</f>
        <v>591.5</v>
      </c>
      <c r="J84" s="8">
        <f t="shared" si="23"/>
        <v>392516.39999999997</v>
      </c>
    </row>
    <row r="85" spans="1:10" ht="14.25" customHeight="1" x14ac:dyDescent="0.25">
      <c r="A85" s="10" t="s">
        <v>79</v>
      </c>
      <c r="B85" s="10" t="s">
        <v>24</v>
      </c>
      <c r="C85" s="16" t="s">
        <v>38</v>
      </c>
      <c r="D85" s="33">
        <v>1</v>
      </c>
      <c r="E85" s="7">
        <f>VLOOKUP(C85,'[5]TABULADORES CONTRATO CONF'!$A$6:$M$20,2,FALSE)</f>
        <v>6799</v>
      </c>
      <c r="F85" s="8">
        <f>VLOOKUP(C85,'[5]TABULADORES CONTRATO CONF'!$A$6:$G$20,7,FALSE)</f>
        <v>4319</v>
      </c>
      <c r="G85" s="8">
        <f>E85+F85</f>
        <v>11118</v>
      </c>
      <c r="H85" s="8">
        <f>VLOOKUP(C85,'[5]TABULADORES CONTRATO CONF'!$A$6:$J$20,10,FALSE)</f>
        <v>97.6</v>
      </c>
      <c r="I85" s="8">
        <f>VLOOKUP(C85,'[5]TABULADORES CONTRATO CONF'!$A$6:$K$20,11,FALSE)</f>
        <v>280.2</v>
      </c>
      <c r="J85" s="8">
        <f>(G85-H85-I85)*12</f>
        <v>128882.4</v>
      </c>
    </row>
    <row r="86" spans="1:10" ht="14.25" customHeight="1" x14ac:dyDescent="0.25">
      <c r="A86" s="10" t="s">
        <v>79</v>
      </c>
      <c r="B86" s="10" t="s">
        <v>47</v>
      </c>
      <c r="C86" s="11" t="s">
        <v>38</v>
      </c>
      <c r="D86" s="33">
        <v>1</v>
      </c>
      <c r="E86" s="7">
        <f>VLOOKUP(C86,'[4]TABULADORES CONTRATO- CONT'!$A$6:$K$18,2,FALSE)</f>
        <v>6006</v>
      </c>
      <c r="F86" s="8">
        <f>VLOOKUP(C86,'[4]TABULADORES CONTRATO- CONT'!$A$6:$F$18,6,FALSE)</f>
        <v>3376</v>
      </c>
      <c r="G86" s="8">
        <f>E86+F86</f>
        <v>9382</v>
      </c>
      <c r="H86" s="8">
        <f>VLOOKUP(C86,'[4]TABULADORES CONTRATO- CONT'!$A$6:$I$18,9,FALSE)</f>
        <v>32.4</v>
      </c>
      <c r="I86" s="8">
        <f>VLOOKUP(C86,'[4]TABULADORES CONTRATO- CONT'!$A$6:$H$18,8,FALSE )</f>
        <v>247.6</v>
      </c>
      <c r="J86" s="8">
        <f t="shared" ref="J86:J87" si="24">(G86-H86-I86)*12</f>
        <v>109224</v>
      </c>
    </row>
    <row r="87" spans="1:10" ht="14.25" customHeight="1" x14ac:dyDescent="0.25">
      <c r="A87" s="10" t="s">
        <v>81</v>
      </c>
      <c r="B87" s="10" t="s">
        <v>22</v>
      </c>
      <c r="C87" s="16" t="s">
        <v>76</v>
      </c>
      <c r="D87" s="33">
        <v>1</v>
      </c>
      <c r="E87" s="7">
        <f>VLOOKUP(C87,'[3]TAB CONF MENSUAL EST MIN'!$A$6:$N$20,2,FALSE)</f>
        <v>5236</v>
      </c>
      <c r="F87" s="8">
        <f>VLOOKUP(C87,'[3]TAB CONF MENSUAL EST MIN'!$A$6:$N$20,8,FALSE)</f>
        <v>4212</v>
      </c>
      <c r="G87" s="8">
        <f>E87+F87</f>
        <v>9448</v>
      </c>
      <c r="H87" s="8">
        <f>VLOOKUP(C87,'[3]TAB CONF MENSUAL EST MIN'!$A$6:$L$20,12,FALSE )</f>
        <v>471.2</v>
      </c>
      <c r="I87" s="8">
        <f>VLOOKUP(C87,'[3]TAB CONF MENSUAL EST MIN'!$A$6:$N$20,11,FALSE)</f>
        <v>215.8</v>
      </c>
      <c r="J87" s="8">
        <f t="shared" si="24"/>
        <v>105132</v>
      </c>
    </row>
    <row r="88" spans="1:10" ht="14.25" customHeight="1" x14ac:dyDescent="0.25">
      <c r="A88" s="10" t="s">
        <v>81</v>
      </c>
      <c r="B88" s="10" t="s">
        <v>24</v>
      </c>
      <c r="C88" s="16" t="s">
        <v>76</v>
      </c>
      <c r="D88" s="33">
        <v>11</v>
      </c>
      <c r="E88" s="7">
        <f>VLOOKUP(C88,'[5]TABULADORES CONTRATO CONF'!$A$6:$M$20,2,FALSE)</f>
        <v>5236</v>
      </c>
      <c r="F88" s="8">
        <f>VLOOKUP(C88,'[5]TABULADORES CONTRATO CONF'!$A$6:$G$20,7,FALSE)</f>
        <v>4212</v>
      </c>
      <c r="G88" s="8">
        <f>E88+F88</f>
        <v>9448</v>
      </c>
      <c r="H88" s="8">
        <f>VLOOKUP(C88,'[5]TABULADORES CONTRATO CONF'!$A$6:$J$20,10,FALSE)</f>
        <v>0</v>
      </c>
      <c r="I88" s="8">
        <f>VLOOKUP(C88,'[5]TABULADORES CONTRATO CONF'!$A$6:$K$20,11,FALSE)</f>
        <v>215.8</v>
      </c>
      <c r="J88" s="8">
        <f>(G88-H88-I88)*12</f>
        <v>110786.40000000001</v>
      </c>
    </row>
    <row r="89" spans="1:10" ht="14.25" customHeight="1" x14ac:dyDescent="0.25">
      <c r="A89" s="10" t="s">
        <v>82</v>
      </c>
      <c r="B89" s="10" t="s">
        <v>22</v>
      </c>
      <c r="C89" s="16" t="s">
        <v>49</v>
      </c>
      <c r="D89" s="33">
        <v>8</v>
      </c>
      <c r="E89" s="7">
        <f>VLOOKUP(C89,'[3]TAB CONF MENSUAL EST MIN'!$A$6:$N$20,2,FALSE)</f>
        <v>10007</v>
      </c>
      <c r="F89" s="8">
        <f>VLOOKUP(C89,'[3]TAB CONF MENSUAL EST MIN'!$A$6:$N$20,8,FALSE)</f>
        <v>4553</v>
      </c>
      <c r="G89" s="8">
        <f>E89+F89</f>
        <v>14560</v>
      </c>
      <c r="H89" s="8">
        <f>VLOOKUP(C89,'[3]TAB CONF MENSUAL EST MIN'!$A$6:$L$20,12,FALSE )</f>
        <v>1759</v>
      </c>
      <c r="I89" s="8">
        <f>VLOOKUP(C89,'[3]TAB CONF MENSUAL EST MIN'!$A$6:$N$20,11,FALSE)</f>
        <v>412.5</v>
      </c>
      <c r="J89" s="8">
        <f>(G89-H89-I89)*12</f>
        <v>148662</v>
      </c>
    </row>
    <row r="90" spans="1:10" ht="14.25" customHeight="1" x14ac:dyDescent="0.25">
      <c r="A90" s="10" t="s">
        <v>82</v>
      </c>
      <c r="B90" s="10" t="s">
        <v>24</v>
      </c>
      <c r="C90" s="16" t="s">
        <v>23</v>
      </c>
      <c r="D90" s="33">
        <v>1</v>
      </c>
      <c r="E90" s="7">
        <f>VLOOKUP(C90,'[5]TABULADORES CONTRATO CONF'!$A$6:$M$20,2,FALSE)</f>
        <v>9394</v>
      </c>
      <c r="F90" s="8">
        <f>VLOOKUP(C90,'[5]TABULADORES CONTRATO CONF'!$A$6:$G$20,7,FALSE)</f>
        <v>4477</v>
      </c>
      <c r="G90" s="8">
        <f t="shared" ref="G90:G91" si="25">E90+F90</f>
        <v>13871</v>
      </c>
      <c r="H90" s="8">
        <f>VLOOKUP(C90,'[5]TABULADORES CONTRATO CONF'!$A$6:$J$20,10,FALSE)</f>
        <v>783.4</v>
      </c>
      <c r="I90" s="8">
        <f>VLOOKUP(C90,'[5]TABULADORES CONTRATO CONF'!$A$6:$K$20,11,FALSE)</f>
        <v>387.2</v>
      </c>
      <c r="J90" s="8">
        <f t="shared" ref="J90:J91" si="26">(G90-H90-I90)*12</f>
        <v>152404.79999999999</v>
      </c>
    </row>
    <row r="91" spans="1:10" ht="14.25" customHeight="1" x14ac:dyDescent="0.25">
      <c r="A91" s="10" t="s">
        <v>82</v>
      </c>
      <c r="B91" s="10" t="s">
        <v>24</v>
      </c>
      <c r="C91" s="30" t="s">
        <v>49</v>
      </c>
      <c r="D91" s="33">
        <v>2</v>
      </c>
      <c r="E91" s="7">
        <f>VLOOKUP(C91,'[5]TABULADORES CONTRATO CONF'!$A$6:$M$20,2,FALSE)</f>
        <v>10007</v>
      </c>
      <c r="F91" s="8">
        <f>VLOOKUP(C91,'[5]TABULADORES CONTRATO CONF'!$A$6:$G$20,7,FALSE)</f>
        <v>4553</v>
      </c>
      <c r="G91" s="8">
        <f t="shared" si="25"/>
        <v>14560</v>
      </c>
      <c r="H91" s="8">
        <f>VLOOKUP(C91,'[5]TABULADORES CONTRATO CONF'!$A$6:$J$20,10,FALSE)</f>
        <v>858.4</v>
      </c>
      <c r="I91" s="8">
        <f>VLOOKUP(C91,'[5]TABULADORES CONTRATO CONF'!$A$6:$K$20,11,FALSE)</f>
        <v>412.5</v>
      </c>
      <c r="J91" s="8">
        <f t="shared" si="26"/>
        <v>159469.20000000001</v>
      </c>
    </row>
    <row r="92" spans="1:10" ht="14.25" customHeight="1" x14ac:dyDescent="0.25">
      <c r="A92" s="10" t="s">
        <v>83</v>
      </c>
      <c r="B92" s="10" t="s">
        <v>18</v>
      </c>
      <c r="C92" s="11" t="s">
        <v>69</v>
      </c>
      <c r="D92" s="33">
        <v>487</v>
      </c>
      <c r="E92" s="7">
        <f>VLOOKUP(C92,'[2]TAB BASE MENSUAL CON COMP'!$A$6:$P$44,2,FALSE)</f>
        <v>10392</v>
      </c>
      <c r="F92" s="7">
        <f>VLOOKUP(C92,'[2]TAB BASE MENSUAL CON COMP'!$A$6:$P$44,8,FALSE)</f>
        <v>17308</v>
      </c>
      <c r="G92" s="8">
        <f t="shared" ref="G92:G97" si="27">E92+F92</f>
        <v>27700</v>
      </c>
      <c r="H92" s="7">
        <f>VLOOKUP(C92,'[2]TAB BASE MENSUAL CON COMP'!$A$6:$P$44,13,FALSE)</f>
        <v>2313.7000000000003</v>
      </c>
      <c r="I92" s="7">
        <f>VLOOKUP(C92,'[2]TAB BASE MENSUAL CON COMP'!$A$6:$P$44,12,FALSE)</f>
        <v>428.3</v>
      </c>
      <c r="J92" s="8">
        <f t="shared" ref="J92:J97" si="28">(G92-H92-I92)*12</f>
        <v>299496</v>
      </c>
    </row>
    <row r="93" spans="1:10" ht="14.25" customHeight="1" x14ac:dyDescent="0.25">
      <c r="A93" s="10" t="s">
        <v>83</v>
      </c>
      <c r="B93" s="10" t="s">
        <v>18</v>
      </c>
      <c r="C93" s="11" t="s">
        <v>70</v>
      </c>
      <c r="D93" s="33">
        <v>4</v>
      </c>
      <c r="E93" s="7">
        <f>VLOOKUP(C93,'[2]TAB BASE MENSUAL CON COMP'!$A$6:$P$44,2,FALSE)</f>
        <v>10532</v>
      </c>
      <c r="F93" s="7">
        <f>VLOOKUP(C93,'[2]TAB BASE MENSUAL CON COMP'!$A$6:$P$44,8,FALSE)</f>
        <v>17490</v>
      </c>
      <c r="G93" s="8">
        <f t="shared" si="27"/>
        <v>28022</v>
      </c>
      <c r="H93" s="7">
        <f>VLOOKUP(C93,'[2]TAB BASE MENSUAL CON COMP'!$A$6:$P$44,13,FALSE)</f>
        <v>2348.6999999999998</v>
      </c>
      <c r="I93" s="7">
        <f>VLOOKUP(C93,'[2]TAB BASE MENSUAL CON COMP'!$A$6:$P$44,12,FALSE)</f>
        <v>434.1</v>
      </c>
      <c r="J93" s="8">
        <f t="shared" si="28"/>
        <v>302870.40000000002</v>
      </c>
    </row>
    <row r="94" spans="1:10" ht="14.25" customHeight="1" x14ac:dyDescent="0.25">
      <c r="A94" s="10" t="s">
        <v>83</v>
      </c>
      <c r="B94" s="10" t="s">
        <v>18</v>
      </c>
      <c r="C94" s="11" t="s">
        <v>71</v>
      </c>
      <c r="D94" s="33">
        <v>44</v>
      </c>
      <c r="E94" s="7">
        <f>VLOOKUP(C94,'[2]TAB BASE MENSUAL CON COMP'!$A$6:$P$44,2,FALSE)</f>
        <v>10612</v>
      </c>
      <c r="F94" s="7">
        <f>VLOOKUP(C94,'[2]TAB BASE MENSUAL CON COMP'!$A$6:$P$44,8,FALSE)</f>
        <v>17595</v>
      </c>
      <c r="G94" s="8">
        <f t="shared" si="27"/>
        <v>28207</v>
      </c>
      <c r="H94" s="7">
        <f>VLOOKUP(C94,'[2]TAB BASE MENSUAL CON COMP'!$A$6:$P$44,13,FALSE)</f>
        <v>2368.6999999999998</v>
      </c>
      <c r="I94" s="7">
        <f>VLOOKUP(C94,'[2]TAB BASE MENSUAL CON COMP'!$A$6:$P$44,12,FALSE)</f>
        <v>437.4</v>
      </c>
      <c r="J94" s="8">
        <f t="shared" si="28"/>
        <v>304810.8</v>
      </c>
    </row>
    <row r="95" spans="1:10" ht="14.25" customHeight="1" x14ac:dyDescent="0.25">
      <c r="A95" s="10" t="s">
        <v>83</v>
      </c>
      <c r="B95" s="10" t="s">
        <v>18</v>
      </c>
      <c r="C95" s="11" t="s">
        <v>74</v>
      </c>
      <c r="D95" s="33">
        <v>171</v>
      </c>
      <c r="E95" s="7">
        <f>VLOOKUP(C95,'[2]TAB BASE MENSUAL CON COMP'!$A$6:$P$44,2,FALSE)</f>
        <v>10892</v>
      </c>
      <c r="F95" s="7">
        <f>VLOOKUP(C95,'[2]TAB BASE MENSUAL CON COMP'!$A$6:$P$44,8,FALSE)</f>
        <v>17960</v>
      </c>
      <c r="G95" s="8">
        <f t="shared" si="27"/>
        <v>28852</v>
      </c>
      <c r="H95" s="7">
        <f>VLOOKUP(C95,'[2]TAB BASE MENSUAL CON COMP'!$A$6:$P$44,13,FALSE)</f>
        <v>2442.1</v>
      </c>
      <c r="I95" s="7">
        <f>VLOOKUP(C95,'[2]TAB BASE MENSUAL CON COMP'!$A$6:$P$44,12,FALSE)</f>
        <v>449</v>
      </c>
      <c r="J95" s="8">
        <f t="shared" si="28"/>
        <v>311530.80000000005</v>
      </c>
    </row>
    <row r="96" spans="1:10" ht="14.25" customHeight="1" x14ac:dyDescent="0.25">
      <c r="A96" s="10" t="s">
        <v>83</v>
      </c>
      <c r="B96" s="10" t="s">
        <v>18</v>
      </c>
      <c r="C96" s="11" t="s">
        <v>84</v>
      </c>
      <c r="D96" s="33">
        <v>7</v>
      </c>
      <c r="E96" s="7">
        <f>VLOOKUP(C96,'[2]TAB BASE MENSUAL CON COMP'!$A$6:$P$44,2,FALSE)</f>
        <v>10988</v>
      </c>
      <c r="F96" s="7">
        <f>VLOOKUP(C96,'[2]TAB BASE MENSUAL CON COMP'!$A$6:$P$44,8,FALSE)</f>
        <v>18086</v>
      </c>
      <c r="G96" s="8">
        <f t="shared" si="27"/>
        <v>29074</v>
      </c>
      <c r="H96" s="7">
        <f>VLOOKUP(C96,'[2]TAB BASE MENSUAL CON COMP'!$A$6:$P$44,13,FALSE)</f>
        <v>2470.9</v>
      </c>
      <c r="I96" s="7">
        <f>VLOOKUP(C96,'[2]TAB BASE MENSUAL CON COMP'!$A$6:$P$44,12,FALSE)</f>
        <v>452.9</v>
      </c>
      <c r="J96" s="8">
        <f t="shared" si="28"/>
        <v>313802.39999999997</v>
      </c>
    </row>
    <row r="97" spans="1:10" ht="14.25" customHeight="1" x14ac:dyDescent="0.25">
      <c r="A97" s="10" t="s">
        <v>83</v>
      </c>
      <c r="B97" s="10" t="s">
        <v>18</v>
      </c>
      <c r="C97" s="11" t="s">
        <v>75</v>
      </c>
      <c r="D97" s="33">
        <v>3</v>
      </c>
      <c r="E97" s="7">
        <f>VLOOKUP(C97,'[2]TAB BASE MENSUAL CON COMP'!$A$6:$P$44,2,FALSE)</f>
        <v>11103</v>
      </c>
      <c r="F97" s="7">
        <f>VLOOKUP(C97,'[2]TAB BASE MENSUAL CON COMP'!$A$6:$P$44,8,FALSE)</f>
        <v>18237</v>
      </c>
      <c r="G97" s="8">
        <f t="shared" si="27"/>
        <v>29340</v>
      </c>
      <c r="H97" s="7">
        <f>VLOOKUP(C97,'[2]TAB BASE MENSUAL CON COMP'!$A$6:$P$44,13,FALSE)</f>
        <v>2505.6</v>
      </c>
      <c r="I97" s="7">
        <f>VLOOKUP(C97,'[2]TAB BASE MENSUAL CON COMP'!$A$6:$P$44,12,FALSE)</f>
        <v>457.7</v>
      </c>
      <c r="J97" s="8">
        <f t="shared" si="28"/>
        <v>316520.40000000002</v>
      </c>
    </row>
    <row r="98" spans="1:10" ht="14.25" customHeight="1" x14ac:dyDescent="0.25">
      <c r="A98" s="10" t="s">
        <v>83</v>
      </c>
      <c r="B98" s="10" t="s">
        <v>22</v>
      </c>
      <c r="C98" s="16" t="s">
        <v>39</v>
      </c>
      <c r="D98" s="33">
        <v>10</v>
      </c>
      <c r="E98" s="7">
        <f>VLOOKUP(C98,'[3]TAB CONF MENSUAL EST MIN'!$A$6:$N$20,2,FALSE)</f>
        <v>5499</v>
      </c>
      <c r="F98" s="8">
        <f>VLOOKUP(C98,'[3]TAB CONF MENSUAL EST MIN'!$A$6:$N$20,8,FALSE)</f>
        <v>4229</v>
      </c>
      <c r="G98" s="8">
        <f>E98+F98</f>
        <v>9728</v>
      </c>
      <c r="H98" s="8">
        <f>VLOOKUP(C98,'[3]TAB CONF MENSUAL EST MIN'!$A$6:$L$20,12,FALSE )</f>
        <v>494.9</v>
      </c>
      <c r="I98" s="8">
        <f>VLOOKUP(C98,'[3]TAB CONF MENSUAL EST MIN'!$A$6:$N$20,11,FALSE)</f>
        <v>226.7</v>
      </c>
      <c r="J98" s="8">
        <f>(G98-H98-I98)*12</f>
        <v>108076.79999999999</v>
      </c>
    </row>
    <row r="99" spans="1:10" ht="14.25" customHeight="1" x14ac:dyDescent="0.25">
      <c r="A99" s="10" t="s">
        <v>83</v>
      </c>
      <c r="B99" s="10" t="s">
        <v>24</v>
      </c>
      <c r="C99" s="16" t="s">
        <v>77</v>
      </c>
      <c r="D99" s="33">
        <v>38</v>
      </c>
      <c r="E99" s="7">
        <f>VLOOKUP(C99,'[5]TABULADORES CONTRATO CONF'!$A$6:$M$20,2,FALSE)</f>
        <v>5363</v>
      </c>
      <c r="F99" s="8">
        <f>VLOOKUP(C99,'[5]TABULADORES CONTRATO CONF'!$A$6:$G$20,7,FALSE)</f>
        <v>4216</v>
      </c>
      <c r="G99" s="8">
        <f t="shared" ref="G99:G100" si="29">E99+F99</f>
        <v>9579</v>
      </c>
      <c r="H99" s="8">
        <f>VLOOKUP(C99,'[5]TABULADORES CONTRATO CONF'!$A$6:$J$20,10,FALSE)</f>
        <v>0</v>
      </c>
      <c r="I99" s="8">
        <f>VLOOKUP(C99,'[5]TABULADORES CONTRATO CONF'!$A$6:$K$20,11,FALSE)</f>
        <v>221.1</v>
      </c>
      <c r="J99" s="8">
        <f t="shared" ref="J99:J100" si="30">(G99-H99-I99)*12</f>
        <v>112294.79999999999</v>
      </c>
    </row>
    <row r="100" spans="1:10" ht="14.25" customHeight="1" x14ac:dyDescent="0.25">
      <c r="A100" s="10" t="s">
        <v>83</v>
      </c>
      <c r="B100" s="10" t="s">
        <v>24</v>
      </c>
      <c r="C100" s="16" t="s">
        <v>39</v>
      </c>
      <c r="D100" s="33">
        <v>1</v>
      </c>
      <c r="E100" s="7">
        <f>VLOOKUP(C100,'[5]TABULADORES CONTRATO CONF'!$A$6:$M$20,2,FALSE)</f>
        <v>5499</v>
      </c>
      <c r="F100" s="8">
        <f>VLOOKUP(C100,'[5]TABULADORES CONTRATO CONF'!$A$6:$G$20,7,FALSE)</f>
        <v>4229</v>
      </c>
      <c r="G100" s="8">
        <f t="shared" si="29"/>
        <v>9728</v>
      </c>
      <c r="H100" s="8">
        <f>VLOOKUP(C100,'[5]TABULADORES CONTRATO CONF'!$A$6:$J$20,10,FALSE)</f>
        <v>0</v>
      </c>
      <c r="I100" s="8">
        <f>VLOOKUP(C100,'[5]TABULADORES CONTRATO CONF'!$A$6:$K$20,11,FALSE)</f>
        <v>226.7</v>
      </c>
      <c r="J100" s="8">
        <f t="shared" si="30"/>
        <v>114015.59999999999</v>
      </c>
    </row>
    <row r="101" spans="1:10" ht="14.25" customHeight="1" x14ac:dyDescent="0.25">
      <c r="A101" s="10" t="s">
        <v>83</v>
      </c>
      <c r="B101" s="10" t="s">
        <v>47</v>
      </c>
      <c r="C101" s="11" t="s">
        <v>76</v>
      </c>
      <c r="D101" s="33">
        <v>1</v>
      </c>
      <c r="E101" s="7">
        <f>VLOOKUP(C101,'[4]TABULADORES CONTRATO- CONT'!$A$6:$K$18,2,FALSE)</f>
        <v>4770</v>
      </c>
      <c r="F101" s="8">
        <f>VLOOKUP(C101,'[4]TABULADORES CONTRATO- CONT'!$A$6:$F$18,6,FALSE)</f>
        <v>3376</v>
      </c>
      <c r="G101" s="8">
        <f>E101+F101</f>
        <v>8146</v>
      </c>
      <c r="H101" s="8">
        <f>VLOOKUP(C101,'[4]TABULADORES CONTRATO- CONT'!$A$6:$I$18,9,FALSE)</f>
        <v>0</v>
      </c>
      <c r="I101" s="8">
        <f>VLOOKUP(C101,'[4]TABULADORES CONTRATO- CONT'!$A$6:$H$18,8,FALSE )</f>
        <v>196.6</v>
      </c>
      <c r="J101" s="8">
        <f>(G101-H101-I101)*12</f>
        <v>95392.799999999988</v>
      </c>
    </row>
    <row r="102" spans="1:10" ht="14.25" customHeight="1" x14ac:dyDescent="0.25">
      <c r="A102" s="10" t="s">
        <v>85</v>
      </c>
      <c r="B102" s="10" t="s">
        <v>24</v>
      </c>
      <c r="C102" s="16" t="s">
        <v>35</v>
      </c>
      <c r="D102" s="33">
        <v>3</v>
      </c>
      <c r="E102" s="7">
        <f>VLOOKUP(C102,'[5]TABULADORES CONTRATO CONF'!$A$6:$M$20,2,FALSE)</f>
        <v>5640</v>
      </c>
      <c r="F102" s="8">
        <f>VLOOKUP(C102,'[5]TABULADORES CONTRATO CONF'!$A$6:$G$20,7,FALSE)</f>
        <v>4240</v>
      </c>
      <c r="G102" s="8">
        <f t="shared" ref="G102:G103" si="31">E102+F102</f>
        <v>9880</v>
      </c>
      <c r="H102" s="8">
        <f>VLOOKUP(C102,'[5]TABULADORES CONTRATO CONF'!$A$6:$J$20,10,FALSE)</f>
        <v>0</v>
      </c>
      <c r="I102" s="8">
        <f>VLOOKUP(C102,'[5]TABULADORES CONTRATO CONF'!$A$6:$K$20,11,FALSE)</f>
        <v>232.5</v>
      </c>
      <c r="J102" s="8">
        <f t="shared" ref="J102:J103" si="32">(G102-H102-I102)*12</f>
        <v>115770</v>
      </c>
    </row>
    <row r="103" spans="1:10" ht="14.25" customHeight="1" x14ac:dyDescent="0.25">
      <c r="A103" s="10" t="s">
        <v>86</v>
      </c>
      <c r="B103" s="10" t="s">
        <v>24</v>
      </c>
      <c r="C103" s="16" t="s">
        <v>76</v>
      </c>
      <c r="D103" s="33">
        <v>1</v>
      </c>
      <c r="E103" s="7">
        <f>VLOOKUP(C103,'[5]TABULADORES CONTRATO CONF'!$A$6:$M$20,2,FALSE)</f>
        <v>5236</v>
      </c>
      <c r="F103" s="8">
        <f>VLOOKUP(C103,'[5]TABULADORES CONTRATO CONF'!$A$6:$G$20,7,FALSE)</f>
        <v>4212</v>
      </c>
      <c r="G103" s="8">
        <f t="shared" si="31"/>
        <v>9448</v>
      </c>
      <c r="H103" s="8">
        <f>VLOOKUP(C103,'[5]TABULADORES CONTRATO CONF'!$A$6:$J$20,10,FALSE)</f>
        <v>0</v>
      </c>
      <c r="I103" s="8">
        <f>VLOOKUP(C103,'[5]TABULADORES CONTRATO CONF'!$A$6:$K$20,11,FALSE)</f>
        <v>215.8</v>
      </c>
      <c r="J103" s="8">
        <f t="shared" si="32"/>
        <v>110786.40000000001</v>
      </c>
    </row>
    <row r="104" spans="1:10" ht="14.25" customHeight="1" x14ac:dyDescent="0.25">
      <c r="A104" s="10" t="s">
        <v>87</v>
      </c>
      <c r="B104" s="10" t="s">
        <v>18</v>
      </c>
      <c r="C104" s="11" t="s">
        <v>88</v>
      </c>
      <c r="D104" s="33">
        <v>750</v>
      </c>
      <c r="E104" s="7">
        <f>VLOOKUP(C104,'[2]TAB BASE MENSUAL CON COMP'!$A$6:$P$44,2,FALSE)</f>
        <v>11212</v>
      </c>
      <c r="F104" s="7">
        <f>VLOOKUP(C104,'[2]TAB BASE MENSUAL CON COMP'!$A$6:$P$44,8,FALSE)</f>
        <v>18378</v>
      </c>
      <c r="G104" s="8">
        <f t="shared" ref="G104:G108" si="33">E104+F104</f>
        <v>29590</v>
      </c>
      <c r="H104" s="7">
        <f>VLOOKUP(C104,'[2]TAB BASE MENSUAL CON COMP'!$A$6:$P$44,13,FALSE)</f>
        <v>2538.4</v>
      </c>
      <c r="I104" s="7">
        <f>VLOOKUP(C104,'[2]TAB BASE MENSUAL CON COMP'!$A$6:$P$44,12,FALSE)</f>
        <v>462.1</v>
      </c>
      <c r="J104" s="8">
        <f t="shared" ref="J104:J108" si="34">(G104-H104-I104)*12</f>
        <v>319074</v>
      </c>
    </row>
    <row r="105" spans="1:10" ht="14.25" customHeight="1" x14ac:dyDescent="0.25">
      <c r="A105" s="10" t="s">
        <v>87</v>
      </c>
      <c r="B105" s="10" t="s">
        <v>18</v>
      </c>
      <c r="C105" s="11" t="s">
        <v>89</v>
      </c>
      <c r="D105" s="33">
        <v>21</v>
      </c>
      <c r="E105" s="7">
        <f>VLOOKUP(C105,'[2]TAB BASE MENSUAL CON COMP'!$A$6:$P$44,2,FALSE)</f>
        <v>11269</v>
      </c>
      <c r="F105" s="7">
        <f>VLOOKUP(C105,'[2]TAB BASE MENSUAL CON COMP'!$A$6:$P$44,8,FALSE)</f>
        <v>18449</v>
      </c>
      <c r="G105" s="8">
        <f t="shared" si="33"/>
        <v>29718</v>
      </c>
      <c r="H105" s="7">
        <f>VLOOKUP(C105,'[2]TAB BASE MENSUAL CON COMP'!$A$6:$P$44,13,FALSE)</f>
        <v>2555.6</v>
      </c>
      <c r="I105" s="7">
        <f>VLOOKUP(C105,'[2]TAB BASE MENSUAL CON COMP'!$A$6:$P$44,12,FALSE)</f>
        <v>464.5</v>
      </c>
      <c r="J105" s="8">
        <f t="shared" si="34"/>
        <v>320374.80000000005</v>
      </c>
    </row>
    <row r="106" spans="1:10" ht="14.25" customHeight="1" x14ac:dyDescent="0.25">
      <c r="A106" s="10" t="s">
        <v>87</v>
      </c>
      <c r="B106" s="10" t="s">
        <v>18</v>
      </c>
      <c r="C106" s="11" t="s">
        <v>90</v>
      </c>
      <c r="D106" s="33">
        <v>11</v>
      </c>
      <c r="E106" s="7">
        <f>VLOOKUP(C106,'[2]TAB BASE MENSUAL CON COMP'!$A$6:$P$44,2,FALSE)</f>
        <v>11340</v>
      </c>
      <c r="F106" s="7">
        <f>VLOOKUP(C106,'[2]TAB BASE MENSUAL CON COMP'!$A$6:$P$44,8,FALSE)</f>
        <v>18549</v>
      </c>
      <c r="G106" s="8">
        <f t="shared" si="33"/>
        <v>29889</v>
      </c>
      <c r="H106" s="7">
        <f>VLOOKUP(C106,'[2]TAB BASE MENSUAL CON COMP'!$A$6:$P$44,13,FALSE)</f>
        <v>2576.9</v>
      </c>
      <c r="I106" s="7">
        <f>VLOOKUP(C106,'[2]TAB BASE MENSUAL CON COMP'!$A$6:$P$44,12,FALSE)</f>
        <v>467.4</v>
      </c>
      <c r="J106" s="8">
        <f t="shared" si="34"/>
        <v>322136.39999999997</v>
      </c>
    </row>
    <row r="107" spans="1:10" ht="14.25" customHeight="1" x14ac:dyDescent="0.25">
      <c r="A107" s="10" t="s">
        <v>91</v>
      </c>
      <c r="B107" s="10" t="s">
        <v>24</v>
      </c>
      <c r="C107" s="16" t="s">
        <v>23</v>
      </c>
      <c r="D107" s="33">
        <v>6</v>
      </c>
      <c r="E107" s="7">
        <f>VLOOKUP(C107,'[5]TABULADORES CONTRATO CONF'!$A$6:$M$20,2,FALSE)</f>
        <v>9394</v>
      </c>
      <c r="F107" s="8">
        <f>VLOOKUP(C107,'[5]TABULADORES CONTRATO CONF'!$A$6:$G$20,7,FALSE)</f>
        <v>4477</v>
      </c>
      <c r="G107" s="8">
        <f t="shared" si="33"/>
        <v>13871</v>
      </c>
      <c r="H107" s="8">
        <f>VLOOKUP(C107,'[5]TABULADORES CONTRATO CONF'!$A$6:$J$20,10,FALSE)</f>
        <v>783.4</v>
      </c>
      <c r="I107" s="8">
        <f>VLOOKUP(C107,'[5]TABULADORES CONTRATO CONF'!$A$6:$K$20,11,FALSE)</f>
        <v>387.2</v>
      </c>
      <c r="J107" s="8">
        <f t="shared" si="34"/>
        <v>152404.79999999999</v>
      </c>
    </row>
    <row r="108" spans="1:10" ht="14.25" customHeight="1" x14ac:dyDescent="0.25">
      <c r="A108" s="10" t="s">
        <v>91</v>
      </c>
      <c r="B108" s="10" t="s">
        <v>24</v>
      </c>
      <c r="C108" s="16" t="s">
        <v>25</v>
      </c>
      <c r="D108" s="33">
        <v>10</v>
      </c>
      <c r="E108" s="7">
        <f>VLOOKUP(C108,'[5]TABULADORES CONTRATO CONF'!$A$6:$M$20,2,FALSE)</f>
        <v>8297</v>
      </c>
      <c r="F108" s="40">
        <f>VLOOKUP(C108,'[5]TABULADORES CONTRATO CONF'!$A$6:$G$20,7,FALSE)</f>
        <v>4385</v>
      </c>
      <c r="G108" s="40">
        <f t="shared" si="33"/>
        <v>12682</v>
      </c>
      <c r="H108" s="40">
        <f>VLOOKUP(C108,'[5]TABULADORES CONTRATO CONF'!$A$6:$J$20,10,FALSE)</f>
        <v>267.7</v>
      </c>
      <c r="I108" s="40">
        <f>VLOOKUP(C108,'[5]TABULADORES CONTRATO CONF'!$A$6:$K$20,11,FALSE)</f>
        <v>342</v>
      </c>
      <c r="J108" s="40">
        <f t="shared" si="34"/>
        <v>144867.59999999998</v>
      </c>
    </row>
    <row r="109" spans="1:10" ht="14.25" customHeight="1" x14ac:dyDescent="0.25">
      <c r="A109" s="10" t="s">
        <v>92</v>
      </c>
      <c r="B109" s="10" t="s">
        <v>93</v>
      </c>
      <c r="C109" s="30" t="s">
        <v>77</v>
      </c>
      <c r="D109" s="33">
        <v>163</v>
      </c>
      <c r="E109" s="44">
        <v>5727</v>
      </c>
      <c r="F109" s="43">
        <v>1879.8</v>
      </c>
      <c r="G109" s="49">
        <f>E109+F109</f>
        <v>7606.8</v>
      </c>
      <c r="H109" s="43">
        <v>114.54</v>
      </c>
      <c r="I109" s="43">
        <v>236.05</v>
      </c>
      <c r="J109" s="43">
        <f>(G109-H109-I109)*12</f>
        <v>87074.52</v>
      </c>
    </row>
    <row r="110" spans="1:10" ht="14.25" customHeight="1" x14ac:dyDescent="0.25">
      <c r="A110" s="10" t="s">
        <v>94</v>
      </c>
      <c r="B110" s="10" t="s">
        <v>93</v>
      </c>
      <c r="C110" s="11" t="s">
        <v>77</v>
      </c>
      <c r="D110" s="33">
        <v>156</v>
      </c>
      <c r="E110" s="44">
        <v>5727</v>
      </c>
      <c r="F110" s="43">
        <v>1879.8</v>
      </c>
      <c r="G110" s="49">
        <f t="shared" ref="G110:G111" si="35">E110+F110</f>
        <v>7606.8</v>
      </c>
      <c r="H110" s="43">
        <v>114.54</v>
      </c>
      <c r="I110" s="43">
        <v>236.05</v>
      </c>
      <c r="J110" s="43">
        <f t="shared" ref="J110:J111" si="36">(G110-H110-I110)*12</f>
        <v>87074.52</v>
      </c>
    </row>
    <row r="111" spans="1:10" ht="14.25" customHeight="1" x14ac:dyDescent="0.25">
      <c r="A111" s="10" t="s">
        <v>94</v>
      </c>
      <c r="B111" s="10" t="s">
        <v>93</v>
      </c>
      <c r="C111" s="11" t="s">
        <v>71</v>
      </c>
      <c r="D111" s="33">
        <v>14</v>
      </c>
      <c r="E111" s="44">
        <v>5727</v>
      </c>
      <c r="F111" s="43">
        <v>1879.8</v>
      </c>
      <c r="G111" s="49">
        <f t="shared" si="35"/>
        <v>7606.8</v>
      </c>
      <c r="H111" s="43">
        <v>114.54</v>
      </c>
      <c r="I111" s="43">
        <v>236.05</v>
      </c>
      <c r="J111" s="43">
        <f t="shared" si="36"/>
        <v>87074.52</v>
      </c>
    </row>
    <row r="112" spans="1:10" ht="14.25" customHeight="1" x14ac:dyDescent="0.25">
      <c r="A112" s="10" t="s">
        <v>94</v>
      </c>
      <c r="B112" s="10" t="s">
        <v>93</v>
      </c>
      <c r="C112" s="11" t="s">
        <v>74</v>
      </c>
      <c r="D112" s="33">
        <v>7</v>
      </c>
      <c r="E112" s="44">
        <v>5833.5</v>
      </c>
      <c r="F112" s="43">
        <v>1885.4</v>
      </c>
      <c r="G112" s="43">
        <f>E112+F112</f>
        <v>7718.9</v>
      </c>
      <c r="H112" s="43">
        <v>932.27</v>
      </c>
      <c r="I112" s="43">
        <v>240.45</v>
      </c>
      <c r="J112" s="43">
        <f>(G112-H112-I112)*12</f>
        <v>78554.159999999989</v>
      </c>
    </row>
    <row r="113" spans="1:10" ht="14.25" customHeight="1" x14ac:dyDescent="0.25">
      <c r="A113" s="10" t="s">
        <v>94</v>
      </c>
      <c r="B113" s="10" t="s">
        <v>93</v>
      </c>
      <c r="C113" s="11" t="s">
        <v>84</v>
      </c>
      <c r="D113" s="33">
        <v>7</v>
      </c>
      <c r="E113" s="44">
        <v>5895</v>
      </c>
      <c r="F113" s="43">
        <v>1888.85</v>
      </c>
      <c r="G113" s="43">
        <f>E113+F113</f>
        <v>7783.85</v>
      </c>
      <c r="H113" s="43">
        <v>946.55</v>
      </c>
      <c r="I113" s="43">
        <v>243</v>
      </c>
      <c r="J113" s="43">
        <f>(G113-H113-I113)*12</f>
        <v>79131.600000000006</v>
      </c>
    </row>
    <row r="114" spans="1:10" ht="14.25" customHeight="1" x14ac:dyDescent="0.25">
      <c r="A114" s="10" t="s">
        <v>94</v>
      </c>
      <c r="B114" s="10" t="s">
        <v>93</v>
      </c>
      <c r="C114" s="11" t="s">
        <v>75</v>
      </c>
      <c r="D114" s="33">
        <v>2</v>
      </c>
      <c r="E114" s="44">
        <v>5929.5</v>
      </c>
      <c r="F114" s="43">
        <v>1891.6</v>
      </c>
      <c r="G114" s="43">
        <f>E114+F114</f>
        <v>7821.1</v>
      </c>
      <c r="H114" s="43">
        <v>955.19</v>
      </c>
      <c r="I114" s="43">
        <v>244.4</v>
      </c>
      <c r="J114" s="43">
        <f>(G114-H114-I114)*12</f>
        <v>79458.12</v>
      </c>
    </row>
    <row r="115" spans="1:10" ht="14.25" customHeight="1" x14ac:dyDescent="0.25">
      <c r="A115" s="10" t="s">
        <v>95</v>
      </c>
      <c r="B115" s="10" t="s">
        <v>18</v>
      </c>
      <c r="C115" s="11" t="s">
        <v>96</v>
      </c>
      <c r="D115" s="33">
        <v>1</v>
      </c>
      <c r="E115" s="7">
        <f>VLOOKUP(C115,'[2]TAB BASE MENSUAL CON COMP'!$A$6:$P$44,2,FALSE)</f>
        <v>11383</v>
      </c>
      <c r="F115" s="47">
        <f>VLOOKUP(C115,'[2]TAB BASE MENSUAL CON COMP'!$A$6:$P$44,8,FALSE)</f>
        <v>18598</v>
      </c>
      <c r="G115" s="48">
        <f>E115+F115</f>
        <v>29981</v>
      </c>
      <c r="H115" s="47">
        <f>VLOOKUP(C115,'[2]TAB BASE MENSUAL CON COMP'!$A$6:$P$44,13,FALSE)</f>
        <v>2589.9</v>
      </c>
      <c r="I115" s="47">
        <f>VLOOKUP(C115,'[2]TAB BASE MENSUAL CON COMP'!$A$6:$P$44,12,FALSE)</f>
        <v>469.2</v>
      </c>
      <c r="J115" s="48">
        <f>(G115-H115-I115)*12</f>
        <v>323062.8</v>
      </c>
    </row>
    <row r="116" spans="1:10" ht="14.25" customHeight="1" x14ac:dyDescent="0.25">
      <c r="A116" s="10" t="s">
        <v>95</v>
      </c>
      <c r="B116" s="10" t="s">
        <v>24</v>
      </c>
      <c r="C116" s="16" t="s">
        <v>35</v>
      </c>
      <c r="D116" s="33">
        <v>3</v>
      </c>
      <c r="E116" s="7">
        <f>VLOOKUP(C116,'[5]TABULADORES CONTRATO CONF'!$A$6:$M$20,2,FALSE)</f>
        <v>5640</v>
      </c>
      <c r="F116" s="8">
        <f>VLOOKUP(C116,'[5]TABULADORES CONTRATO CONF'!$A$6:$G$20,7,FALSE)</f>
        <v>4240</v>
      </c>
      <c r="G116" s="8">
        <f>E116+F116</f>
        <v>9880</v>
      </c>
      <c r="H116" s="8">
        <f>VLOOKUP(C116,'[5]TABULADORES CONTRATO CONF'!$A$6:$J$20,10,FALSE)</f>
        <v>0</v>
      </c>
      <c r="I116" s="8">
        <f>VLOOKUP(C116,'[5]TABULADORES CONTRATO CONF'!$A$6:$K$20,11,FALSE)</f>
        <v>232.5</v>
      </c>
      <c r="J116" s="8">
        <f>(G116-H116-I116)*12</f>
        <v>115770</v>
      </c>
    </row>
    <row r="117" spans="1:10" ht="14.25" customHeight="1" x14ac:dyDescent="0.25">
      <c r="A117" s="10" t="s">
        <v>237</v>
      </c>
      <c r="B117" s="10" t="s">
        <v>22</v>
      </c>
      <c r="C117" s="16" t="s">
        <v>39</v>
      </c>
      <c r="D117" s="33">
        <v>3</v>
      </c>
      <c r="E117" s="7">
        <f>VLOOKUP(C117,'[3]TAB CONF MENSUAL EST MIN'!$A$6:$N$20,2,FALSE)</f>
        <v>5499</v>
      </c>
      <c r="F117" s="8">
        <f>VLOOKUP(C117,'[3]TAB CONF MENSUAL EST MIN'!$A$6:$N$20,8,FALSE)</f>
        <v>4229</v>
      </c>
      <c r="G117" s="8">
        <f>E117+F117</f>
        <v>9728</v>
      </c>
      <c r="H117" s="8">
        <f>VLOOKUP(C117,'[3]TAB CONF MENSUAL EST MIN'!$A$6:$L$20,12,FALSE )</f>
        <v>494.9</v>
      </c>
      <c r="I117" s="8">
        <f>VLOOKUP(C117,'[3]TAB CONF MENSUAL EST MIN'!$A$6:$N$20,11,FALSE)</f>
        <v>226.7</v>
      </c>
      <c r="J117" s="8">
        <f>(G117-H117-I117)*12</f>
        <v>108076.79999999999</v>
      </c>
    </row>
    <row r="118" spans="1:10" ht="14.25" customHeight="1" x14ac:dyDescent="0.25">
      <c r="A118" s="10" t="s">
        <v>237</v>
      </c>
      <c r="B118" s="10" t="s">
        <v>24</v>
      </c>
      <c r="C118" s="16" t="s">
        <v>77</v>
      </c>
      <c r="D118" s="33">
        <v>7</v>
      </c>
      <c r="E118" s="7">
        <f>VLOOKUP(C118,'[5]TABULADORES CONTRATO CONF'!$A$6:$M$20,2,FALSE)</f>
        <v>5363</v>
      </c>
      <c r="F118" s="8">
        <f>VLOOKUP(C118,'[5]TABULADORES CONTRATO CONF'!$A$6:$G$20,7,FALSE)</f>
        <v>4216</v>
      </c>
      <c r="G118" s="8">
        <f>E118+F118</f>
        <v>9579</v>
      </c>
      <c r="H118" s="8">
        <f>VLOOKUP(C118,'[5]TABULADORES CONTRATO CONF'!$A$6:$J$20,10,FALSE)</f>
        <v>0</v>
      </c>
      <c r="I118" s="8">
        <f>VLOOKUP(C118,'[5]TABULADORES CONTRATO CONF'!$A$6:$K$20,11,FALSE)</f>
        <v>221.1</v>
      </c>
      <c r="J118" s="8">
        <f>(G118-H118-I118)*12</f>
        <v>112294.79999999999</v>
      </c>
    </row>
    <row r="119" spans="1:10" ht="14.25" customHeight="1" x14ac:dyDescent="0.25">
      <c r="A119" s="10" t="s">
        <v>238</v>
      </c>
      <c r="B119" s="10" t="s">
        <v>22</v>
      </c>
      <c r="C119" s="16" t="s">
        <v>77</v>
      </c>
      <c r="D119" s="33">
        <v>4</v>
      </c>
      <c r="E119" s="7">
        <f>VLOOKUP(C119,'[3]TAB CONF MENSUAL EST MIN'!$A$6:$N$20,2,FALSE)</f>
        <v>5363</v>
      </c>
      <c r="F119" s="8">
        <f>VLOOKUP(C119,'[3]TAB CONF MENSUAL EST MIN'!$A$6:$N$20,8,FALSE)</f>
        <v>4216</v>
      </c>
      <c r="G119" s="8">
        <f t="shared" ref="G119:G123" si="37">E119+F119</f>
        <v>9579</v>
      </c>
      <c r="H119" s="8">
        <f>VLOOKUP(C119,'[3]TAB CONF MENSUAL EST MIN'!$A$6:$L$20,12,FALSE )</f>
        <v>482.7</v>
      </c>
      <c r="I119" s="8">
        <f>VLOOKUP(C119,'[3]TAB CONF MENSUAL EST MIN'!$A$6:$N$20,11,FALSE)</f>
        <v>221.1</v>
      </c>
      <c r="J119" s="8">
        <f t="shared" ref="J119:J120" si="38">(G119-H119-I119)*12</f>
        <v>106502.39999999999</v>
      </c>
    </row>
    <row r="120" spans="1:10" ht="14.25" customHeight="1" x14ac:dyDescent="0.25">
      <c r="A120" s="10" t="s">
        <v>97</v>
      </c>
      <c r="B120" s="10" t="s">
        <v>22</v>
      </c>
      <c r="C120" s="16" t="s">
        <v>39</v>
      </c>
      <c r="D120" s="33">
        <v>6</v>
      </c>
      <c r="E120" s="7">
        <f>VLOOKUP(C120,'[3]TAB CONF MENSUAL EST MIN'!$A$6:$N$20,2,FALSE)</f>
        <v>5499</v>
      </c>
      <c r="F120" s="8">
        <f>VLOOKUP(C120,'[3]TAB CONF MENSUAL EST MIN'!$A$6:$N$20,8,FALSE)</f>
        <v>4229</v>
      </c>
      <c r="G120" s="8">
        <f t="shared" si="37"/>
        <v>9728</v>
      </c>
      <c r="H120" s="8">
        <f>VLOOKUP(C120,'[3]TAB CONF MENSUAL EST MIN'!$A$6:$L$20,12,FALSE )</f>
        <v>494.9</v>
      </c>
      <c r="I120" s="8">
        <f>VLOOKUP(C120,'[3]TAB CONF MENSUAL EST MIN'!$A$6:$N$20,11,FALSE)</f>
        <v>226.7</v>
      </c>
      <c r="J120" s="8">
        <f t="shared" si="38"/>
        <v>108076.79999999999</v>
      </c>
    </row>
    <row r="121" spans="1:10" ht="14.25" customHeight="1" x14ac:dyDescent="0.25">
      <c r="A121" s="10" t="s">
        <v>97</v>
      </c>
      <c r="B121" s="10" t="s">
        <v>24</v>
      </c>
      <c r="C121" s="16" t="s">
        <v>77</v>
      </c>
      <c r="D121" s="33">
        <v>7</v>
      </c>
      <c r="E121" s="7">
        <f>VLOOKUP(C121,'[5]TABULADORES CONTRATO CONF'!$A$6:$M$20,2,FALSE)</f>
        <v>5363</v>
      </c>
      <c r="F121" s="8">
        <f>VLOOKUP(C121,'[5]TABULADORES CONTRATO CONF'!$A$6:$G$20,7,FALSE)</f>
        <v>4216</v>
      </c>
      <c r="G121" s="8">
        <f t="shared" si="37"/>
        <v>9579</v>
      </c>
      <c r="H121" s="8">
        <f>VLOOKUP(C121,'[5]TABULADORES CONTRATO CONF'!$A$6:$J$20,10,FALSE)</f>
        <v>0</v>
      </c>
      <c r="I121" s="8">
        <f>VLOOKUP(C121,'[5]TABULADORES CONTRATO CONF'!$A$6:$K$20,11,FALSE)</f>
        <v>221.1</v>
      </c>
      <c r="J121" s="8">
        <f t="shared" ref="J121:J123" si="39">(G121-H121-I121)*12</f>
        <v>112294.79999999999</v>
      </c>
    </row>
    <row r="122" spans="1:10" ht="14.25" customHeight="1" x14ac:dyDescent="0.25">
      <c r="A122" s="10" t="s">
        <v>97</v>
      </c>
      <c r="B122" s="10" t="s">
        <v>24</v>
      </c>
      <c r="C122" s="16" t="s">
        <v>39</v>
      </c>
      <c r="D122" s="33">
        <v>2</v>
      </c>
      <c r="E122" s="7">
        <f>VLOOKUP(C122,'[5]TABULADORES CONTRATO CONF'!$A$6:$M$20,2,FALSE)</f>
        <v>5499</v>
      </c>
      <c r="F122" s="8">
        <f>VLOOKUP(C122,'[5]TABULADORES CONTRATO CONF'!$A$6:$G$20,7,FALSE)</f>
        <v>4229</v>
      </c>
      <c r="G122" s="8">
        <f t="shared" si="37"/>
        <v>9728</v>
      </c>
      <c r="H122" s="8">
        <f>VLOOKUP(C122,'[5]TABULADORES CONTRATO CONF'!$A$6:$J$20,10,FALSE)</f>
        <v>0</v>
      </c>
      <c r="I122" s="8">
        <f>VLOOKUP(C122,'[5]TABULADORES CONTRATO CONF'!$A$6:$K$20,11,FALSE)</f>
        <v>226.7</v>
      </c>
      <c r="J122" s="8">
        <f t="shared" si="39"/>
        <v>114015.59999999999</v>
      </c>
    </row>
    <row r="123" spans="1:10" ht="14.25" customHeight="1" x14ac:dyDescent="0.25">
      <c r="A123" s="10" t="s">
        <v>236</v>
      </c>
      <c r="B123" s="10" t="s">
        <v>24</v>
      </c>
      <c r="C123" s="16" t="s">
        <v>39</v>
      </c>
      <c r="D123" s="33">
        <v>1</v>
      </c>
      <c r="E123" s="7">
        <f>VLOOKUP(C123,'[5]TABULADORES CONTRATO CONF'!$A$6:$M$20,2,FALSE)</f>
        <v>5499</v>
      </c>
      <c r="F123" s="8">
        <f>VLOOKUP(C123,'[5]TABULADORES CONTRATO CONF'!$A$6:$G$20,7,FALSE)</f>
        <v>4229</v>
      </c>
      <c r="G123" s="8">
        <f t="shared" si="37"/>
        <v>9728</v>
      </c>
      <c r="H123" s="8">
        <f>VLOOKUP(C123,'[5]TABULADORES CONTRATO CONF'!$A$6:$J$20,10,FALSE)</f>
        <v>0</v>
      </c>
      <c r="I123" s="8">
        <f>VLOOKUP(C123,'[5]TABULADORES CONTRATO CONF'!$A$6:$K$20,11,FALSE)</f>
        <v>226.7</v>
      </c>
      <c r="J123" s="8">
        <f t="shared" si="39"/>
        <v>114015.59999999999</v>
      </c>
    </row>
    <row r="124" spans="1:10" ht="14.25" customHeight="1" x14ac:dyDescent="0.25">
      <c r="A124" s="10" t="s">
        <v>236</v>
      </c>
      <c r="B124" s="10" t="s">
        <v>241</v>
      </c>
      <c r="C124" s="16" t="s">
        <v>35</v>
      </c>
      <c r="D124" s="33">
        <v>2</v>
      </c>
      <c r="E124" s="7">
        <f>VLOOKUP(C124,'[3]TAB CONF MENSUAL EST MIN'!$A$6:$N$20,2,FALSE)</f>
        <v>5640</v>
      </c>
      <c r="F124" s="8">
        <f>VLOOKUP(C124,'[3]TAB CONF MENSUAL EST MIN'!$A$6:$N$20,8,FALSE)</f>
        <v>4240</v>
      </c>
      <c r="G124" s="8">
        <f>E124+F124</f>
        <v>9880</v>
      </c>
      <c r="H124" s="8">
        <f>VLOOKUP(C124,'[3]TAB CONF MENSUAL EST MIN'!$A$6:$L$20,12,FALSE )</f>
        <v>507.6</v>
      </c>
      <c r="I124" s="8">
        <f>VLOOKUP(C124,'[3]TAB CONF MENSUAL EST MIN'!$A$6:$N$20,11,FALSE)</f>
        <v>232.5</v>
      </c>
      <c r="J124" s="8">
        <f>(G124-H124-I124)*12</f>
        <v>109678.79999999999</v>
      </c>
    </row>
    <row r="125" spans="1:10" ht="14.25" customHeight="1" x14ac:dyDescent="0.25">
      <c r="A125" s="10" t="s">
        <v>97</v>
      </c>
      <c r="B125" s="10" t="s">
        <v>24</v>
      </c>
      <c r="C125" s="16" t="s">
        <v>37</v>
      </c>
      <c r="D125" s="33">
        <v>2</v>
      </c>
      <c r="E125" s="7">
        <f>VLOOKUP(C125,'[5]TABULADORES CONTRATO CONF'!$A$6:$M$20,2,FALSE)</f>
        <v>5910</v>
      </c>
      <c r="F125" s="8">
        <f>VLOOKUP(C125,'[5]TABULADORES CONTRATO CONF'!$A$6:$G$20,7,FALSE)</f>
        <v>4267</v>
      </c>
      <c r="G125" s="8">
        <f t="shared" ref="G125:G126" si="40">E125+F125</f>
        <v>10177</v>
      </c>
      <c r="H125" s="8">
        <f>VLOOKUP(C125,'[5]TABULADORES CONTRATO CONF'!$A$6:$J$20,10,FALSE)</f>
        <v>0</v>
      </c>
      <c r="I125" s="8">
        <f>VLOOKUP(C125,'[5]TABULADORES CONTRATO CONF'!$A$6:$K$20,11,FALSE)</f>
        <v>243.6</v>
      </c>
      <c r="J125" s="8">
        <f t="shared" ref="J125:J126" si="41">(G125-H125-I125)*12</f>
        <v>119200.79999999999</v>
      </c>
    </row>
    <row r="126" spans="1:10" ht="14.25" customHeight="1" x14ac:dyDescent="0.25">
      <c r="A126" s="10" t="s">
        <v>242</v>
      </c>
      <c r="B126" s="10" t="s">
        <v>24</v>
      </c>
      <c r="C126" s="16" t="s">
        <v>37</v>
      </c>
      <c r="D126" s="33">
        <v>3</v>
      </c>
      <c r="E126" s="7">
        <f>VLOOKUP(C126,'[5]TABULADORES CONTRATO CONF'!$A$6:$M$20,2,FALSE)</f>
        <v>5910</v>
      </c>
      <c r="F126" s="8">
        <f>VLOOKUP(C126,'[5]TABULADORES CONTRATO CONF'!$A$6:$G$20,7,FALSE)</f>
        <v>4267</v>
      </c>
      <c r="G126" s="8">
        <f t="shared" si="40"/>
        <v>10177</v>
      </c>
      <c r="H126" s="8">
        <f>VLOOKUP(C126,'[5]TABULADORES CONTRATO CONF'!$A$6:$J$20,10,FALSE)</f>
        <v>0</v>
      </c>
      <c r="I126" s="8">
        <f>VLOOKUP(C126,'[5]TABULADORES CONTRATO CONF'!$A$6:$K$20,11,FALSE)</f>
        <v>243.6</v>
      </c>
      <c r="J126" s="8">
        <f t="shared" si="41"/>
        <v>119200.79999999999</v>
      </c>
    </row>
    <row r="127" spans="1:10" ht="14.25" customHeight="1" x14ac:dyDescent="0.25">
      <c r="A127" s="10" t="s">
        <v>98</v>
      </c>
      <c r="B127" s="10" t="s">
        <v>22</v>
      </c>
      <c r="C127" s="16" t="s">
        <v>23</v>
      </c>
      <c r="D127" s="33">
        <v>1</v>
      </c>
      <c r="E127" s="7">
        <f>VLOOKUP(C127,'[3]TAB CONF MENSUAL EST MIN'!$A$6:$N$20,2,FALSE)</f>
        <v>9394</v>
      </c>
      <c r="F127" s="8">
        <f>VLOOKUP(C127,'[3]TAB CONF MENSUAL EST MIN'!$A$6:$N$20,8,FALSE)</f>
        <v>4477</v>
      </c>
      <c r="G127" s="8">
        <f>E127+F127</f>
        <v>13871</v>
      </c>
      <c r="H127" s="8">
        <f>VLOOKUP(C127,'[3]TAB CONF MENSUAL EST MIN'!$A$6:$L$20,12,FALSE )</f>
        <v>1628.9</v>
      </c>
      <c r="I127" s="8">
        <f>VLOOKUP(C127,'[3]TAB CONF MENSUAL EST MIN'!$A$6:$N$20,11,FALSE)</f>
        <v>387.2</v>
      </c>
      <c r="J127" s="8">
        <f>(G127-H127-I127)*12</f>
        <v>142258.79999999999</v>
      </c>
    </row>
    <row r="128" spans="1:10" ht="14.25" customHeight="1" x14ac:dyDescent="0.25">
      <c r="A128" s="10" t="s">
        <v>98</v>
      </c>
      <c r="B128" s="10" t="s">
        <v>24</v>
      </c>
      <c r="C128" s="16" t="s">
        <v>36</v>
      </c>
      <c r="D128" s="33">
        <v>3</v>
      </c>
      <c r="E128" s="7">
        <f>VLOOKUP(C128,'[5]TABULADORES CONTRATO CONF'!$A$6:$M$20,2,FALSE)</f>
        <v>5752</v>
      </c>
      <c r="F128" s="8">
        <f>VLOOKUP(C128,'[5]TABULADORES CONTRATO CONF'!$A$6:$G$20,7,FALSE)</f>
        <v>4247</v>
      </c>
      <c r="G128" s="8">
        <f t="shared" ref="G128:G130" si="42">E128+F128</f>
        <v>9999</v>
      </c>
      <c r="H128" s="8">
        <f>VLOOKUP(C128,'[5]TABULADORES CONTRATO CONF'!$A$6:$J$20,10,FALSE)</f>
        <v>0</v>
      </c>
      <c r="I128" s="8">
        <f>VLOOKUP(C128,'[5]TABULADORES CONTRATO CONF'!$A$6:$K$20,11,FALSE)</f>
        <v>237.1</v>
      </c>
      <c r="J128" s="8">
        <f t="shared" ref="J128:J130" si="43">(G128-H128-I128)*12</f>
        <v>117142.79999999999</v>
      </c>
    </row>
    <row r="129" spans="1:10" ht="14.25" customHeight="1" x14ac:dyDescent="0.25">
      <c r="A129" s="10" t="s">
        <v>98</v>
      </c>
      <c r="B129" s="10" t="s">
        <v>24</v>
      </c>
      <c r="C129" s="16" t="s">
        <v>25</v>
      </c>
      <c r="D129" s="33">
        <v>1</v>
      </c>
      <c r="E129" s="7">
        <f>VLOOKUP(C129,'[5]TABULADORES CONTRATO CONF'!$A$6:$M$20,2,FALSE)</f>
        <v>8297</v>
      </c>
      <c r="F129" s="8">
        <f>VLOOKUP(C129,'[5]TABULADORES CONTRATO CONF'!$A$6:$G$20,7,FALSE)</f>
        <v>4385</v>
      </c>
      <c r="G129" s="8">
        <f t="shared" si="42"/>
        <v>12682</v>
      </c>
      <c r="H129" s="8">
        <f>VLOOKUP(C129,'[5]TABULADORES CONTRATO CONF'!$A$6:$J$20,10,FALSE)</f>
        <v>267.7</v>
      </c>
      <c r="I129" s="8">
        <f>VLOOKUP(C129,'[5]TABULADORES CONTRATO CONF'!$A$6:$K$20,11,FALSE)</f>
        <v>342</v>
      </c>
      <c r="J129" s="8">
        <f t="shared" si="43"/>
        <v>144867.59999999998</v>
      </c>
    </row>
    <row r="130" spans="1:10" ht="14.25" customHeight="1" x14ac:dyDescent="0.25">
      <c r="A130" s="10" t="s">
        <v>133</v>
      </c>
      <c r="B130" s="10" t="s">
        <v>24</v>
      </c>
      <c r="C130" s="16" t="s">
        <v>66</v>
      </c>
      <c r="D130" s="33">
        <v>3</v>
      </c>
      <c r="E130" s="7">
        <f>VLOOKUP(C130,'[5]TABULADORES CONTRATO CONF'!$A$6:$M$20,2,FALSE)</f>
        <v>7773</v>
      </c>
      <c r="F130" s="8">
        <f>VLOOKUP(C130,'[5]TABULADORES CONTRATO CONF'!$A$6:$G$20,7,FALSE)</f>
        <v>4355</v>
      </c>
      <c r="G130" s="8">
        <f t="shared" si="42"/>
        <v>12128</v>
      </c>
      <c r="H130" s="8">
        <f>VLOOKUP(C130,'[5]TABULADORES CONTRATO CONF'!$A$6:$J$20,10,FALSE)</f>
        <v>207.5</v>
      </c>
      <c r="I130" s="8">
        <f>VLOOKUP(C130,'[5]TABULADORES CONTRATO CONF'!$A$6:$K$20,11,FALSE)</f>
        <v>320.39999999999998</v>
      </c>
      <c r="J130" s="8">
        <f t="shared" si="43"/>
        <v>139201.20000000001</v>
      </c>
    </row>
    <row r="131" spans="1:10" ht="14.25" customHeight="1" x14ac:dyDescent="0.25">
      <c r="A131" s="10" t="s">
        <v>133</v>
      </c>
      <c r="B131" s="10" t="s">
        <v>22</v>
      </c>
      <c r="C131" s="16" t="s">
        <v>25</v>
      </c>
      <c r="D131" s="33">
        <v>27</v>
      </c>
      <c r="E131" s="7">
        <f>VLOOKUP(C131,'[3]TAB CONF MENSUAL EST MIN'!$A$6:$N$20,2,FALSE)</f>
        <v>8297</v>
      </c>
      <c r="F131" s="8">
        <f>VLOOKUP(C131,'[3]TAB CONF MENSUAL EST MIN'!$A$6:$N$20,8,FALSE)</f>
        <v>4385</v>
      </c>
      <c r="G131" s="8">
        <f>E131+F131</f>
        <v>12682</v>
      </c>
      <c r="H131" s="8">
        <f>VLOOKUP(C131,'[3]TAB CONF MENSUAL EST MIN'!$A$6:$L$20,12,FALSE )</f>
        <v>1014.4000000000001</v>
      </c>
      <c r="I131" s="8">
        <f>VLOOKUP(C131,'[3]TAB CONF MENSUAL EST MIN'!$A$6:$N$20,11,FALSE)</f>
        <v>342</v>
      </c>
      <c r="J131" s="8">
        <f>(G131-H131-I131)*12</f>
        <v>135907.20000000001</v>
      </c>
    </row>
    <row r="132" spans="1:10" ht="14.25" customHeight="1" x14ac:dyDescent="0.25">
      <c r="A132" s="10" t="s">
        <v>100</v>
      </c>
      <c r="B132" s="10" t="s">
        <v>52</v>
      </c>
      <c r="C132" s="11" t="s">
        <v>59</v>
      </c>
      <c r="D132" s="33">
        <v>1</v>
      </c>
      <c r="E132" s="7">
        <f>VLOOKUP(C132,'[6]TABU MMS (CORRECTO) '!$A$7:$M$19,2,FALSE)</f>
        <v>6970</v>
      </c>
      <c r="F132" s="8">
        <f>VLOOKUP(C132,'[6]TABU MMS (CORRECTO) '!$A$7:$F$19,6,FALSE)</f>
        <v>11297</v>
      </c>
      <c r="G132" s="8">
        <f>E132+F132</f>
        <v>18267</v>
      </c>
      <c r="H132" s="8">
        <f>VLOOKUP(C132,'[6]TABU MMS (CORRECTO) '!$A$7:$H$19,8,FALSE)</f>
        <v>1947</v>
      </c>
      <c r="I132" s="8">
        <f>VLOOKUP(C132,'[6]TABU MMS (CORRECTO) '!$A$7:$I$19,9,FALSE)</f>
        <v>287.3</v>
      </c>
      <c r="J132" s="8">
        <f>(G132-H132-I132)*12</f>
        <v>192392.40000000002</v>
      </c>
    </row>
    <row r="133" spans="1:10" ht="14.25" customHeight="1" x14ac:dyDescent="0.25">
      <c r="A133" s="10" t="s">
        <v>101</v>
      </c>
      <c r="B133" s="10" t="s">
        <v>24</v>
      </c>
      <c r="C133" s="16" t="s">
        <v>23</v>
      </c>
      <c r="D133" s="33">
        <v>3</v>
      </c>
      <c r="E133" s="7">
        <f>VLOOKUP(C133,'[5]TABULADORES CONTRATO CONF'!$A$6:$M$20,2,FALSE)</f>
        <v>9394</v>
      </c>
      <c r="F133" s="8">
        <f>VLOOKUP(C133,'[5]TABULADORES CONTRATO CONF'!$A$6:$G$20,7,FALSE)</f>
        <v>4477</v>
      </c>
      <c r="G133" s="8">
        <f>E133+F133</f>
        <v>13871</v>
      </c>
      <c r="H133" s="8">
        <f>VLOOKUP(C133,'[5]TABULADORES CONTRATO CONF'!$A$6:$J$20,10,FALSE)</f>
        <v>783.4</v>
      </c>
      <c r="I133" s="8">
        <f>VLOOKUP(C133,'[5]TABULADORES CONTRATO CONF'!$A$6:$K$20,11,FALSE)</f>
        <v>387.2</v>
      </c>
      <c r="J133" s="8">
        <f>(G133-H133-I133)*12</f>
        <v>152404.79999999999</v>
      </c>
    </row>
    <row r="134" spans="1:10" ht="14.25" customHeight="1" x14ac:dyDescent="0.25">
      <c r="A134" s="10" t="s">
        <v>101</v>
      </c>
      <c r="B134" s="10" t="s">
        <v>52</v>
      </c>
      <c r="C134" s="11" t="s">
        <v>60</v>
      </c>
      <c r="D134" s="33">
        <v>8</v>
      </c>
      <c r="E134" s="7">
        <f>VLOOKUP(C134,'[6]TABU MMS (CORRECTO) '!$A$7:$M$19,2,FALSE)</f>
        <v>7885</v>
      </c>
      <c r="F134" s="8">
        <f>VLOOKUP(C134,'[6]TABU MMS (CORRECTO) '!$A$7:$F$19,6,FALSE)</f>
        <v>13240</v>
      </c>
      <c r="G134" s="8">
        <f>E134+F134</f>
        <v>21125</v>
      </c>
      <c r="H134" s="8">
        <f>VLOOKUP(C134,'[6]TABU MMS (CORRECTO) '!$A$7:$H$19,8,FALSE)</f>
        <v>2557.4</v>
      </c>
      <c r="I134" s="8">
        <f>VLOOKUP(C134,'[6]TABU MMS (CORRECTO) '!$A$7:$I$19,9,FALSE)</f>
        <v>325</v>
      </c>
      <c r="J134" s="8">
        <f>(G134-H134-I134)*12</f>
        <v>218911.19999999998</v>
      </c>
    </row>
    <row r="135" spans="1:10" ht="14.25" customHeight="1" x14ac:dyDescent="0.25">
      <c r="A135" s="10" t="s">
        <v>102</v>
      </c>
      <c r="B135" s="10" t="s">
        <v>22</v>
      </c>
      <c r="C135" s="16" t="s">
        <v>25</v>
      </c>
      <c r="D135" s="33">
        <v>3</v>
      </c>
      <c r="E135" s="7">
        <f>VLOOKUP(C135,'[3]TAB CONF MENSUAL EST MIN'!$A$6:$N$20,2,FALSE)</f>
        <v>8297</v>
      </c>
      <c r="F135" s="8">
        <f>VLOOKUP(C135,'[3]TAB CONF MENSUAL EST MIN'!$A$6:$N$20,8,FALSE)</f>
        <v>4385</v>
      </c>
      <c r="G135" s="8">
        <f>E135+F135</f>
        <v>12682</v>
      </c>
      <c r="H135" s="8">
        <f>VLOOKUP(C135,'[3]TAB CONF MENSUAL EST MIN'!$A$6:$L$20,12,FALSE )</f>
        <v>1014.4000000000001</v>
      </c>
      <c r="I135" s="8">
        <f>VLOOKUP(C135,'[3]TAB CONF MENSUAL EST MIN'!$A$6:$N$20,11,FALSE)</f>
        <v>342</v>
      </c>
      <c r="J135" s="8">
        <f>(G135-H135-I135)*12</f>
        <v>135907.20000000001</v>
      </c>
    </row>
    <row r="136" spans="1:10" ht="14.25" customHeight="1" x14ac:dyDescent="0.25">
      <c r="A136" s="10" t="s">
        <v>102</v>
      </c>
      <c r="B136" s="10" t="s">
        <v>24</v>
      </c>
      <c r="C136" s="16" t="s">
        <v>66</v>
      </c>
      <c r="D136" s="33">
        <v>7</v>
      </c>
      <c r="E136" s="7">
        <f>VLOOKUP(C136,'[5]TABULADORES CONTRATO CONF'!$A$6:$M$20,2,FALSE)</f>
        <v>7773</v>
      </c>
      <c r="F136" s="8">
        <f>VLOOKUP(C136,'[5]TABULADORES CONTRATO CONF'!$A$6:$G$20,7,FALSE)</f>
        <v>4355</v>
      </c>
      <c r="G136" s="8">
        <f>E136+F136</f>
        <v>12128</v>
      </c>
      <c r="H136" s="8">
        <f>VLOOKUP(C136,'[5]TABULADORES CONTRATO CONF'!$A$6:$J$20,10,FALSE)</f>
        <v>207.5</v>
      </c>
      <c r="I136" s="8">
        <f>VLOOKUP(C136,'[5]TABULADORES CONTRATO CONF'!$A$6:$K$20,11,FALSE)</f>
        <v>320.39999999999998</v>
      </c>
      <c r="J136" s="8">
        <f>(G136-H136-I136)*12</f>
        <v>139201.20000000001</v>
      </c>
    </row>
    <row r="137" spans="1:10" ht="14.25" customHeight="1" x14ac:dyDescent="0.25">
      <c r="A137" s="10" t="s">
        <v>102</v>
      </c>
      <c r="B137" s="10" t="s">
        <v>52</v>
      </c>
      <c r="C137" s="11" t="s">
        <v>58</v>
      </c>
      <c r="D137" s="33">
        <v>2</v>
      </c>
      <c r="E137" s="7">
        <f>VLOOKUP(C137,'[6]TABU MMS (CORRECTO) '!$A$7:$M$19,2,FALSE)</f>
        <v>6950</v>
      </c>
      <c r="F137" s="8">
        <f>VLOOKUP(C137,'[6]TABU MMS (CORRECTO) '!$A$7:$F$19,6,FALSE)</f>
        <v>9942</v>
      </c>
      <c r="G137" s="8">
        <f>E137+F137</f>
        <v>16892</v>
      </c>
      <c r="H137" s="8">
        <f>VLOOKUP(C137,'[6]TABU MMS (CORRECTO) '!$A$7:$H$19,8,FALSE)</f>
        <v>1653.3</v>
      </c>
      <c r="I137" s="8">
        <f>VLOOKUP(C137,'[6]TABU MMS (CORRECTO) '!$A$7:$I$19,9,FALSE)</f>
        <v>286.5</v>
      </c>
      <c r="J137" s="8">
        <f>(G137-H137-I137)*12</f>
        <v>179426.40000000002</v>
      </c>
    </row>
    <row r="138" spans="1:10" ht="14.25" customHeight="1" x14ac:dyDescent="0.25">
      <c r="A138" s="10" t="s">
        <v>103</v>
      </c>
      <c r="B138" s="10" t="s">
        <v>243</v>
      </c>
      <c r="C138" s="16" t="s">
        <v>23</v>
      </c>
      <c r="D138" s="33">
        <v>1</v>
      </c>
      <c r="E138" s="7">
        <f>VLOOKUP(C138,'[5]TABULADORES CONTRATO CONF'!$A$6:$M$20,2,FALSE)</f>
        <v>9394</v>
      </c>
      <c r="F138" s="8">
        <f>VLOOKUP(C138,'[5]TABULADORES CONTRATO CONF'!$A$6:$G$20,7,FALSE)</f>
        <v>4477</v>
      </c>
      <c r="G138" s="8">
        <f>E138+F138</f>
        <v>13871</v>
      </c>
      <c r="H138" s="8">
        <f>VLOOKUP(C138,'[5]TABULADORES CONTRATO CONF'!$A$6:$J$20,10,FALSE)</f>
        <v>783.4</v>
      </c>
      <c r="I138" s="8">
        <f>VLOOKUP(C138,'[5]TABULADORES CONTRATO CONF'!$A$6:$K$20,11,FALSE)</f>
        <v>387.2</v>
      </c>
      <c r="J138" s="8">
        <f>(G138-H138-I138)*12</f>
        <v>152404.79999999999</v>
      </c>
    </row>
    <row r="139" spans="1:10" ht="14.25" customHeight="1" x14ac:dyDescent="0.25">
      <c r="A139" s="10" t="s">
        <v>103</v>
      </c>
      <c r="B139" s="10" t="s">
        <v>22</v>
      </c>
      <c r="C139" s="16" t="s">
        <v>23</v>
      </c>
      <c r="D139" s="33">
        <v>3</v>
      </c>
      <c r="E139" s="7">
        <f>VLOOKUP(C139,'[3]TAB CONF MENSUAL EST MIN'!$A$6:$N$20,2,FALSE)</f>
        <v>9394</v>
      </c>
      <c r="F139" s="8">
        <f>VLOOKUP(C139,'[3]TAB CONF MENSUAL EST MIN'!$A$6:$N$20,8,FALSE)</f>
        <v>4477</v>
      </c>
      <c r="G139" s="8">
        <f>E139+F139</f>
        <v>13871</v>
      </c>
      <c r="H139" s="8">
        <f>VLOOKUP(C139,'[3]TAB CONF MENSUAL EST MIN'!$A$6:$L$20,12,FALSE )</f>
        <v>1628.9</v>
      </c>
      <c r="I139" s="8">
        <f>VLOOKUP(C139,'[3]TAB CONF MENSUAL EST MIN'!$A$6:$N$20,11,FALSE)</f>
        <v>387.2</v>
      </c>
      <c r="J139" s="8">
        <f>(G139-H139-I139)*12</f>
        <v>142258.79999999999</v>
      </c>
    </row>
    <row r="140" spans="1:10" ht="14.25" customHeight="1" x14ac:dyDescent="0.25">
      <c r="A140" s="10" t="s">
        <v>104</v>
      </c>
      <c r="B140" s="10" t="s">
        <v>52</v>
      </c>
      <c r="C140" s="11" t="s">
        <v>105</v>
      </c>
      <c r="D140" s="33">
        <v>2</v>
      </c>
      <c r="E140" s="7">
        <f>VLOOKUP(C140,'[6]TABU MMS (CORRECTO) '!$A$7:$M$19,2,FALSE)</f>
        <v>6870</v>
      </c>
      <c r="F140" s="8">
        <f>VLOOKUP(C140,'[6]TABU MMS (CORRECTO) '!$A$7:$F$19,6,FALSE)</f>
        <v>4684</v>
      </c>
      <c r="G140" s="8">
        <f t="shared" ref="G140:G141" si="44">E140+F140</f>
        <v>11554</v>
      </c>
      <c r="H140" s="8">
        <f>VLOOKUP(C140,'[6]TABU MMS (CORRECTO) '!$A$7:$H$19,8,FALSE)</f>
        <v>793.9</v>
      </c>
      <c r="I140" s="8">
        <f>VLOOKUP(C140,'[6]TABU MMS (CORRECTO) '!$A$7:$I$19,9,FALSE)</f>
        <v>283.2</v>
      </c>
      <c r="J140" s="8">
        <f t="shared" ref="J140:J141" si="45">(G140-H140-I140)*12</f>
        <v>125722.79999999999</v>
      </c>
    </row>
    <row r="141" spans="1:10" ht="14.25" customHeight="1" x14ac:dyDescent="0.25">
      <c r="A141" s="10" t="s">
        <v>106</v>
      </c>
      <c r="B141" s="10" t="s">
        <v>52</v>
      </c>
      <c r="C141" s="11" t="s">
        <v>107</v>
      </c>
      <c r="D141" s="33">
        <v>1</v>
      </c>
      <c r="E141" s="7">
        <f>VLOOKUP(C141,'[6]TABU MMS (CORRECTO) '!$A$7:$M$19,2,FALSE)</f>
        <v>26198</v>
      </c>
      <c r="F141" s="8">
        <f>VLOOKUP(C141,'[6]TABU MMS (CORRECTO) '!$A$7:$F$19,6,FALSE)</f>
        <v>39142</v>
      </c>
      <c r="G141" s="8">
        <f t="shared" si="44"/>
        <v>65340</v>
      </c>
      <c r="H141" s="8">
        <f>VLOOKUP(C141,'[6]TABU MMS (CORRECTO) '!$A$7:$H$19,8,FALSE)</f>
        <v>13666.1</v>
      </c>
      <c r="I141" s="8">
        <f>VLOOKUP(C141,'[6]TABU MMS (CORRECTO) '!$A$7:$I$19,9,FALSE)</f>
        <v>1079.8</v>
      </c>
      <c r="J141" s="8">
        <f t="shared" si="45"/>
        <v>607129.19999999995</v>
      </c>
    </row>
    <row r="142" spans="1:10" ht="14.25" customHeight="1" x14ac:dyDescent="0.25">
      <c r="A142" s="10" t="s">
        <v>108</v>
      </c>
      <c r="B142" s="10" t="s">
        <v>18</v>
      </c>
      <c r="C142" s="11" t="s">
        <v>19</v>
      </c>
      <c r="D142" s="33">
        <v>3</v>
      </c>
      <c r="E142" s="7">
        <f>VLOOKUP(C142,'[2]TAB BASE MENSUAL CON COMP'!$A$6:$P$44,2,FALSE)</f>
        <v>17471</v>
      </c>
      <c r="F142" s="7">
        <f>VLOOKUP(C142,'[2]TAB BASE MENSUAL CON COMP'!$A$6:$P$44,8,FALSE)</f>
        <v>26631</v>
      </c>
      <c r="G142" s="8">
        <f t="shared" ref="G142:G143" si="46">E142+F142</f>
        <v>44102</v>
      </c>
      <c r="H142" s="7">
        <f>VLOOKUP(C142,'[2]TAB BASE MENSUAL CON COMP'!$A$6:$P$44,13,FALSE)</f>
        <v>4616.3999999999996</v>
      </c>
      <c r="I142" s="7">
        <f>VLOOKUP(C142,'[2]TAB BASE MENSUAL CON COMP'!$A$6:$P$44,12,FALSE)</f>
        <v>720.1</v>
      </c>
      <c r="J142" s="8">
        <f t="shared" ref="J142:J143" si="47">(G142-H142-I142)*12</f>
        <v>465186</v>
      </c>
    </row>
    <row r="143" spans="1:10" ht="14.25" customHeight="1" x14ac:dyDescent="0.25">
      <c r="A143" s="10" t="s">
        <v>108</v>
      </c>
      <c r="B143" s="10" t="s">
        <v>18</v>
      </c>
      <c r="C143" s="11" t="s">
        <v>21</v>
      </c>
      <c r="D143" s="33">
        <v>30</v>
      </c>
      <c r="E143" s="7">
        <f>VLOOKUP(C143,'[2]TAB BASE MENSUAL CON COMP'!$A$6:$P$44,2,FALSE)</f>
        <v>18226</v>
      </c>
      <c r="F143" s="7">
        <f>VLOOKUP(C143,'[2]TAB BASE MENSUAL CON COMP'!$A$6:$P$44,8,FALSE)</f>
        <v>27611</v>
      </c>
      <c r="G143" s="8">
        <f t="shared" si="46"/>
        <v>45837</v>
      </c>
      <c r="H143" s="7">
        <f>VLOOKUP(C143,'[2]TAB BASE MENSUAL CON COMP'!$A$6:$P$44,13,FALSE)</f>
        <v>4884.4000000000005</v>
      </c>
      <c r="I143" s="7">
        <f>VLOOKUP(C143,'[2]TAB BASE MENSUAL CON COMP'!$A$6:$P$44,12,FALSE)</f>
        <v>751.3</v>
      </c>
      <c r="J143" s="8">
        <f t="shared" si="47"/>
        <v>482415.6</v>
      </c>
    </row>
    <row r="144" spans="1:10" ht="14.25" customHeight="1" x14ac:dyDescent="0.25">
      <c r="A144" s="10" t="s">
        <v>108</v>
      </c>
      <c r="B144" s="10" t="s">
        <v>24</v>
      </c>
      <c r="C144" s="16" t="s">
        <v>25</v>
      </c>
      <c r="D144" s="33">
        <v>3</v>
      </c>
      <c r="E144" s="7">
        <f>VLOOKUP(C144,'[5]TABULADORES CONTRATO CONF'!$A$6:$M$20,2,FALSE)</f>
        <v>8297</v>
      </c>
      <c r="F144" s="8">
        <f>VLOOKUP(C144,'[5]TABULADORES CONTRATO CONF'!$A$6:$G$20,7,FALSE)</f>
        <v>4385</v>
      </c>
      <c r="G144" s="8">
        <f>E144+F144</f>
        <v>12682</v>
      </c>
      <c r="H144" s="8">
        <f>VLOOKUP(C144,'[5]TABULADORES CONTRATO CONF'!$A$6:$J$20,10,FALSE)</f>
        <v>267.7</v>
      </c>
      <c r="I144" s="8">
        <f>VLOOKUP(C144,'[5]TABULADORES CONTRATO CONF'!$A$6:$K$20,11,FALSE)</f>
        <v>342</v>
      </c>
      <c r="J144" s="8">
        <f>(G144-H144-I144)*12</f>
        <v>144867.59999999998</v>
      </c>
    </row>
    <row r="145" spans="1:10" ht="14.25" customHeight="1" x14ac:dyDescent="0.25">
      <c r="A145" s="10" t="s">
        <v>109</v>
      </c>
      <c r="B145" s="10" t="s">
        <v>52</v>
      </c>
      <c r="C145" s="11" t="s">
        <v>53</v>
      </c>
      <c r="D145" s="33">
        <v>1</v>
      </c>
      <c r="E145" s="7">
        <f>VLOOKUP(C145,'[6]TABU MMS (CORRECTO) '!$A$7:$M$19,2,FALSE)</f>
        <v>6890</v>
      </c>
      <c r="F145" s="8">
        <f>VLOOKUP(C145,'[6]TABU MMS (CORRECTO) '!$A$7:$F$19,6,FALSE)</f>
        <v>6437</v>
      </c>
      <c r="G145" s="8">
        <f t="shared" ref="G145:G153" si="48">E145+F145</f>
        <v>13327</v>
      </c>
      <c r="H145" s="8">
        <f>VLOOKUP(C145,'[6]TABU MMS (CORRECTO) '!$A$7:$H$19,8,FALSE)</f>
        <v>1030.5999999999999</v>
      </c>
      <c r="I145" s="8">
        <f>VLOOKUP(C145,'[6]TABU MMS (CORRECTO) '!$A$7:$I$19,9,FALSE)</f>
        <v>284</v>
      </c>
      <c r="J145" s="8">
        <f t="shared" ref="J145:J155" si="49">(G145-H145-I145)*12</f>
        <v>144148.79999999999</v>
      </c>
    </row>
    <row r="146" spans="1:10" ht="14.25" customHeight="1" x14ac:dyDescent="0.25">
      <c r="A146" s="10" t="s">
        <v>109</v>
      </c>
      <c r="B146" s="10" t="s">
        <v>52</v>
      </c>
      <c r="C146" s="11" t="s">
        <v>57</v>
      </c>
      <c r="D146" s="33">
        <v>30</v>
      </c>
      <c r="E146" s="7">
        <f>VLOOKUP(C146,'[6]TABU MMS (CORRECTO) '!$A$7:$M$19,2,FALSE)</f>
        <v>6930</v>
      </c>
      <c r="F146" s="8">
        <f>VLOOKUP(C146,'[6]TABU MMS (CORRECTO) '!$A$7:$F$19,6,FALSE)</f>
        <v>8962</v>
      </c>
      <c r="G146" s="8">
        <f t="shared" si="48"/>
        <v>15892</v>
      </c>
      <c r="H146" s="8">
        <f>VLOOKUP(C146,'[6]TABU MMS (CORRECTO) '!$A$7:$H$19,8,FALSE)</f>
        <v>1472</v>
      </c>
      <c r="I146" s="8">
        <f>VLOOKUP(C146,'[6]TABU MMS (CORRECTO) '!$A$7:$I$19,9,FALSE)</f>
        <v>285.60000000000002</v>
      </c>
      <c r="J146" s="8">
        <f t="shared" si="49"/>
        <v>169612.79999999999</v>
      </c>
    </row>
    <row r="147" spans="1:10" ht="14.25" customHeight="1" x14ac:dyDescent="0.25">
      <c r="A147" s="10" t="s">
        <v>109</v>
      </c>
      <c r="B147" s="10" t="s">
        <v>52</v>
      </c>
      <c r="C147" s="11" t="s">
        <v>58</v>
      </c>
      <c r="D147" s="33">
        <v>9</v>
      </c>
      <c r="E147" s="7">
        <f>VLOOKUP(C147,'[6]TABU MMS (CORRECTO) '!$A$7:$M$19,2,FALSE)</f>
        <v>6950</v>
      </c>
      <c r="F147" s="8">
        <f>VLOOKUP(C147,'[6]TABU MMS (CORRECTO) '!$A$7:$F$19,6,FALSE)</f>
        <v>9942</v>
      </c>
      <c r="G147" s="8">
        <f t="shared" si="48"/>
        <v>16892</v>
      </c>
      <c r="H147" s="8">
        <f>VLOOKUP(C147,'[6]TABU MMS (CORRECTO) '!$A$7:$H$19,8,FALSE)</f>
        <v>1653.3</v>
      </c>
      <c r="I147" s="8">
        <f>VLOOKUP(C147,'[6]TABU MMS (CORRECTO) '!$A$7:$I$19,9,FALSE)</f>
        <v>286.5</v>
      </c>
      <c r="J147" s="8">
        <f t="shared" si="49"/>
        <v>179426.40000000002</v>
      </c>
    </row>
    <row r="148" spans="1:10" ht="14.25" customHeight="1" x14ac:dyDescent="0.25">
      <c r="A148" s="10" t="s">
        <v>109</v>
      </c>
      <c r="B148" s="10" t="s">
        <v>52</v>
      </c>
      <c r="C148" s="11" t="s">
        <v>59</v>
      </c>
      <c r="D148" s="33">
        <v>17</v>
      </c>
      <c r="E148" s="7">
        <f>VLOOKUP(C148,'[6]TABU MMS (CORRECTO) '!$A$7:$M$19,2,FALSE)</f>
        <v>6970</v>
      </c>
      <c r="F148" s="8">
        <f>VLOOKUP(C148,'[6]TABU MMS (CORRECTO) '!$A$7:$F$19,6,FALSE)</f>
        <v>11297</v>
      </c>
      <c r="G148" s="8">
        <f t="shared" si="48"/>
        <v>18267</v>
      </c>
      <c r="H148" s="8">
        <f>VLOOKUP(C148,'[6]TABU MMS (CORRECTO) '!$A$7:$H$19,8,FALSE)</f>
        <v>1947</v>
      </c>
      <c r="I148" s="8">
        <f>VLOOKUP(C148,'[6]TABU MMS (CORRECTO) '!$A$7:$I$19,9,FALSE)</f>
        <v>287.3</v>
      </c>
      <c r="J148" s="8">
        <f t="shared" si="49"/>
        <v>192392.40000000002</v>
      </c>
    </row>
    <row r="149" spans="1:10" ht="14.25" customHeight="1" x14ac:dyDescent="0.25">
      <c r="A149" s="10" t="s">
        <v>109</v>
      </c>
      <c r="B149" s="10" t="s">
        <v>52</v>
      </c>
      <c r="C149" s="11" t="s">
        <v>60</v>
      </c>
      <c r="D149" s="33">
        <v>9</v>
      </c>
      <c r="E149" s="7">
        <f>VLOOKUP(C149,'[6]TABU MMS (CORRECTO) '!$A$7:$M$19,2,FALSE)</f>
        <v>7885</v>
      </c>
      <c r="F149" s="8">
        <f>VLOOKUP(C149,'[6]TABU MMS (CORRECTO) '!$A$7:$F$19,6,FALSE)</f>
        <v>13240</v>
      </c>
      <c r="G149" s="8">
        <f t="shared" si="48"/>
        <v>21125</v>
      </c>
      <c r="H149" s="8">
        <f>VLOOKUP(C149,'[6]TABU MMS (CORRECTO) '!$A$7:$H$19,8,FALSE)</f>
        <v>2557.4</v>
      </c>
      <c r="I149" s="8">
        <f>VLOOKUP(C149,'[6]TABU MMS (CORRECTO) '!$A$7:$I$19,9,FALSE)</f>
        <v>325</v>
      </c>
      <c r="J149" s="8">
        <f t="shared" si="49"/>
        <v>218911.19999999998</v>
      </c>
    </row>
    <row r="150" spans="1:10" ht="14.25" customHeight="1" x14ac:dyDescent="0.25">
      <c r="A150" s="10" t="s">
        <v>109</v>
      </c>
      <c r="B150" s="10" t="s">
        <v>52</v>
      </c>
      <c r="C150" s="11" t="s">
        <v>61</v>
      </c>
      <c r="D150" s="33">
        <v>2</v>
      </c>
      <c r="E150" s="7">
        <f>VLOOKUP(C150,'[6]TABU MMS (CORRECTO) '!$A$7:$M$19,2,FALSE)</f>
        <v>18230</v>
      </c>
      <c r="F150" s="8">
        <f>VLOOKUP(C150,'[6]TABU MMS (CORRECTO) '!$A$7:$F$19,6,FALSE)</f>
        <v>27872</v>
      </c>
      <c r="G150" s="8">
        <f t="shared" si="48"/>
        <v>46102</v>
      </c>
      <c r="H150" s="8">
        <f>VLOOKUP(C150,'[6]TABU MMS (CORRECTO) '!$A$7:$H$19,8,FALSE)</f>
        <v>8184.6</v>
      </c>
      <c r="I150" s="8">
        <f>VLOOKUP(C150,'[6]TABU MMS (CORRECTO) '!$A$7:$I$19,9,FALSE)</f>
        <v>751.4</v>
      </c>
      <c r="J150" s="8">
        <f t="shared" si="49"/>
        <v>445992</v>
      </c>
    </row>
    <row r="151" spans="1:10" ht="14.25" customHeight="1" x14ac:dyDescent="0.25">
      <c r="A151" s="10" t="s">
        <v>109</v>
      </c>
      <c r="B151" s="10" t="s">
        <v>52</v>
      </c>
      <c r="C151" s="11" t="s">
        <v>62</v>
      </c>
      <c r="D151" s="33">
        <v>2</v>
      </c>
      <c r="E151" s="7">
        <f>VLOOKUP(C151,'[6]TABU MMS (CORRECTO) '!$A$7:$M$19,2,FALSE)</f>
        <v>23542</v>
      </c>
      <c r="F151" s="8">
        <f>VLOOKUP(C151,'[6]TABU MMS (CORRECTO) '!$A$7:$F$19,6,FALSE)</f>
        <v>35385</v>
      </c>
      <c r="G151" s="8">
        <f t="shared" si="48"/>
        <v>58927</v>
      </c>
      <c r="H151" s="8">
        <f>VLOOKUP(C151,'[6]TABU MMS (CORRECTO) '!$A$7:$H$19,8,FALSE)</f>
        <v>11742.2</v>
      </c>
      <c r="I151" s="8">
        <f>VLOOKUP(C151,'[6]TABU MMS (CORRECTO) '!$A$7:$I$19,9,FALSE)</f>
        <v>970.4</v>
      </c>
      <c r="J151" s="8">
        <f t="shared" si="49"/>
        <v>554572.80000000005</v>
      </c>
    </row>
    <row r="152" spans="1:10" ht="14.25" customHeight="1" x14ac:dyDescent="0.25">
      <c r="A152" s="10" t="s">
        <v>110</v>
      </c>
      <c r="B152" s="10" t="s">
        <v>52</v>
      </c>
      <c r="C152" s="11" t="s">
        <v>62</v>
      </c>
      <c r="D152" s="33">
        <v>1</v>
      </c>
      <c r="E152" s="7">
        <f>VLOOKUP(C152,'[6]TABU MMS (CORRECTO) '!$A$7:$M$19,2,FALSE)</f>
        <v>23542</v>
      </c>
      <c r="F152" s="8">
        <f>VLOOKUP(C152,'[6]TABU MMS (CORRECTO) '!$A$7:$F$19,6,FALSE)</f>
        <v>35385</v>
      </c>
      <c r="G152" s="8">
        <f t="shared" si="48"/>
        <v>58927</v>
      </c>
      <c r="H152" s="8">
        <f>VLOOKUP(C152,'[6]TABU MMS (CORRECTO) '!$A$7:$H$19,8,FALSE)</f>
        <v>11742.2</v>
      </c>
      <c r="I152" s="8">
        <f>VLOOKUP(C152,'[6]TABU MMS (CORRECTO) '!$A$7:$I$19,9,FALSE)</f>
        <v>970.4</v>
      </c>
      <c r="J152" s="8">
        <f t="shared" si="49"/>
        <v>554572.80000000005</v>
      </c>
    </row>
    <row r="153" spans="1:10" ht="14.25" customHeight="1" x14ac:dyDescent="0.25">
      <c r="A153" s="10" t="s">
        <v>110</v>
      </c>
      <c r="B153" s="10" t="s">
        <v>52</v>
      </c>
      <c r="C153" s="11" t="s">
        <v>107</v>
      </c>
      <c r="D153" s="33">
        <v>1</v>
      </c>
      <c r="E153" s="7">
        <f>VLOOKUP(C153,'[6]TABU MMS (CORRECTO) '!$A$7:$M$19,2,FALSE)</f>
        <v>26198</v>
      </c>
      <c r="F153" s="8">
        <f>VLOOKUP(C153,'[6]TABU MMS (CORRECTO) '!$A$7:$F$19,6,FALSE)</f>
        <v>39142</v>
      </c>
      <c r="G153" s="8">
        <f t="shared" si="48"/>
        <v>65340</v>
      </c>
      <c r="H153" s="8">
        <f>VLOOKUP(C153,'[6]TABU MMS (CORRECTO) '!$A$7:$H$19,8,FALSE)</f>
        <v>13666.1</v>
      </c>
      <c r="I153" s="8">
        <f>VLOOKUP(C153,'[6]TABU MMS (CORRECTO) '!$A$7:$I$19,9,FALSE)</f>
        <v>1079.8</v>
      </c>
      <c r="J153" s="8">
        <f t="shared" si="49"/>
        <v>607129.19999999995</v>
      </c>
    </row>
    <row r="154" spans="1:10" ht="14.25" customHeight="1" x14ac:dyDescent="0.25">
      <c r="A154" s="10" t="s">
        <v>92</v>
      </c>
      <c r="B154" s="10" t="s">
        <v>22</v>
      </c>
      <c r="C154" s="16" t="s">
        <v>39</v>
      </c>
      <c r="D154" s="33">
        <v>50</v>
      </c>
      <c r="E154" s="7">
        <f>VLOOKUP(C154,'[3]TAB CONF MENSUAL EST MIN'!$A$6:$N$20,2,FALSE)</f>
        <v>5499</v>
      </c>
      <c r="F154" s="8">
        <f>VLOOKUP(C154,'[3]TAB CONF MENSUAL EST MIN'!$A$6:$N$20,8,FALSE)</f>
        <v>4229</v>
      </c>
      <c r="G154" s="8">
        <f t="shared" ref="G154:G158" si="50">E154+F154</f>
        <v>9728</v>
      </c>
      <c r="H154" s="8">
        <f>VLOOKUP(C154,'[3]TAB CONF MENSUAL EST MIN'!$A$6:$L$20,12,FALSE )</f>
        <v>494.9</v>
      </c>
      <c r="I154" s="8">
        <f>VLOOKUP(C154,'[3]TAB CONF MENSUAL EST MIN'!$A$6:$N$20,11,FALSE)</f>
        <v>226.7</v>
      </c>
      <c r="J154" s="8">
        <f t="shared" si="49"/>
        <v>108076.79999999999</v>
      </c>
    </row>
    <row r="155" spans="1:10" ht="14.25" customHeight="1" x14ac:dyDescent="0.25">
      <c r="A155" s="10" t="s">
        <v>92</v>
      </c>
      <c r="B155" s="10" t="s">
        <v>22</v>
      </c>
      <c r="C155" s="16" t="s">
        <v>35</v>
      </c>
      <c r="D155" s="33">
        <v>5</v>
      </c>
      <c r="E155" s="7">
        <f>VLOOKUP(C155,'[3]TAB CONF MENSUAL EST MIN'!$A$6:$N$20,2,FALSE)</f>
        <v>5640</v>
      </c>
      <c r="F155" s="8">
        <f>VLOOKUP(C155,'[3]TAB CONF MENSUAL EST MIN'!$A$6:$N$20,8,FALSE)</f>
        <v>4240</v>
      </c>
      <c r="G155" s="8">
        <f t="shared" si="50"/>
        <v>9880</v>
      </c>
      <c r="H155" s="8">
        <f>VLOOKUP(C155,'[3]TAB CONF MENSUAL EST MIN'!$A$6:$L$20,12,FALSE )</f>
        <v>507.6</v>
      </c>
      <c r="I155" s="8">
        <f>VLOOKUP(C155,'[3]TAB CONF MENSUAL EST MIN'!$A$6:$N$20,11,FALSE)</f>
        <v>232.5</v>
      </c>
      <c r="J155" s="8">
        <f t="shared" si="49"/>
        <v>109678.79999999999</v>
      </c>
    </row>
    <row r="156" spans="1:10" ht="14.25" customHeight="1" x14ac:dyDescent="0.25">
      <c r="A156" s="10" t="s">
        <v>92</v>
      </c>
      <c r="B156" s="10" t="s">
        <v>24</v>
      </c>
      <c r="C156" s="16" t="s">
        <v>39</v>
      </c>
      <c r="D156" s="33">
        <v>39</v>
      </c>
      <c r="E156" s="7">
        <f>VLOOKUP(C156,'[5]TABULADORES CONTRATO CONF'!$A$6:$M$20,2,FALSE)</f>
        <v>5499</v>
      </c>
      <c r="F156" s="8">
        <f>VLOOKUP(C156,'[5]TABULADORES CONTRATO CONF'!$A$6:$G$20,7,FALSE)</f>
        <v>4229</v>
      </c>
      <c r="G156" s="8">
        <f t="shared" si="50"/>
        <v>9728</v>
      </c>
      <c r="H156" s="8">
        <f>VLOOKUP(C156,'[5]TABULADORES CONTRATO CONF'!$A$6:$J$20,10,FALSE)</f>
        <v>0</v>
      </c>
      <c r="I156" s="8">
        <f>VLOOKUP(C156,'[5]TABULADORES CONTRATO CONF'!$A$6:$K$20,11,FALSE)</f>
        <v>226.7</v>
      </c>
      <c r="J156" s="8">
        <f t="shared" ref="J156:J160" si="51">(G156-H156-I156)*12</f>
        <v>114015.59999999999</v>
      </c>
    </row>
    <row r="157" spans="1:10" ht="14.25" customHeight="1" x14ac:dyDescent="0.25">
      <c r="A157" s="10" t="s">
        <v>92</v>
      </c>
      <c r="B157" s="10" t="s">
        <v>24</v>
      </c>
      <c r="C157" s="16" t="s">
        <v>77</v>
      </c>
      <c r="D157" s="33">
        <v>199</v>
      </c>
      <c r="E157" s="7">
        <f>VLOOKUP(C157,'[5]TABULADORES CONTRATO CONF'!$A$6:$M$20,2,FALSE)</f>
        <v>5363</v>
      </c>
      <c r="F157" s="8">
        <f>VLOOKUP(C157,'[5]TABULADORES CONTRATO CONF'!$A$6:$G$20,7,FALSE)</f>
        <v>4216</v>
      </c>
      <c r="G157" s="8">
        <f t="shared" si="50"/>
        <v>9579</v>
      </c>
      <c r="H157" s="8">
        <f>VLOOKUP(C157,'[5]TABULADORES CONTRATO CONF'!$A$6:$J$20,10,FALSE)</f>
        <v>0</v>
      </c>
      <c r="I157" s="8">
        <f>VLOOKUP(C157,'[5]TABULADORES CONTRATO CONF'!$A$6:$K$20,11,FALSE)</f>
        <v>221.1</v>
      </c>
      <c r="J157" s="8">
        <f t="shared" si="51"/>
        <v>112294.79999999999</v>
      </c>
    </row>
    <row r="158" spans="1:10" ht="14.25" customHeight="1" x14ac:dyDescent="0.25">
      <c r="A158" s="10" t="s">
        <v>92</v>
      </c>
      <c r="B158" s="10" t="s">
        <v>24</v>
      </c>
      <c r="C158" s="16" t="s">
        <v>39</v>
      </c>
      <c r="D158" s="33">
        <v>4</v>
      </c>
      <c r="E158" s="7">
        <f>VLOOKUP(C158,'[5]TABULADORES CONTRATO CONF'!$A$6:$M$20,2,FALSE)</f>
        <v>5499</v>
      </c>
      <c r="F158" s="8">
        <f>VLOOKUP(C158,'[5]TABULADORES CONTRATO CONF'!$A$6:$G$20,7,FALSE)</f>
        <v>4229</v>
      </c>
      <c r="G158" s="8">
        <f t="shared" si="50"/>
        <v>9728</v>
      </c>
      <c r="H158" s="8">
        <f>VLOOKUP(C158,'[5]TABULADORES CONTRATO CONF'!$A$6:$J$20,10,FALSE)</f>
        <v>0</v>
      </c>
      <c r="I158" s="8">
        <f>VLOOKUP(C158,'[5]TABULADORES CONTRATO CONF'!$A$6:$K$20,11,FALSE)</f>
        <v>226.7</v>
      </c>
      <c r="J158" s="8">
        <f t="shared" si="51"/>
        <v>114015.59999999999</v>
      </c>
    </row>
    <row r="159" spans="1:10" ht="14.25" customHeight="1" x14ac:dyDescent="0.25">
      <c r="A159" s="10" t="s">
        <v>112</v>
      </c>
      <c r="B159" s="10" t="s">
        <v>22</v>
      </c>
      <c r="C159" s="16" t="s">
        <v>23</v>
      </c>
      <c r="D159" s="33">
        <v>1</v>
      </c>
      <c r="E159" s="7">
        <f>VLOOKUP(C159,'[3]TAB CONF MENSUAL EST MIN'!$A$6:$N$20,2,FALSE)</f>
        <v>9394</v>
      </c>
      <c r="F159" s="8">
        <f>VLOOKUP(C159,'[3]TAB CONF MENSUAL EST MIN'!$A$6:$N$20,8,FALSE)</f>
        <v>4477</v>
      </c>
      <c r="G159" s="8">
        <f t="shared" ref="G159:G160" si="52">E159+F159</f>
        <v>13871</v>
      </c>
      <c r="H159" s="8">
        <f>VLOOKUP(C159,'[3]TAB CONF MENSUAL EST MIN'!$A$6:$L$20,12,FALSE )</f>
        <v>1628.9</v>
      </c>
      <c r="I159" s="8">
        <f>VLOOKUP(C159,'[3]TAB CONF MENSUAL EST MIN'!$A$6:$N$20,11,FALSE)</f>
        <v>387.2</v>
      </c>
      <c r="J159" s="8">
        <f t="shared" si="51"/>
        <v>142258.79999999999</v>
      </c>
    </row>
    <row r="160" spans="1:10" ht="14.25" customHeight="1" x14ac:dyDescent="0.25">
      <c r="A160" s="10" t="s">
        <v>113</v>
      </c>
      <c r="B160" s="10" t="s">
        <v>22</v>
      </c>
      <c r="C160" s="16" t="s">
        <v>27</v>
      </c>
      <c r="D160" s="33">
        <v>170</v>
      </c>
      <c r="E160" s="7">
        <f>VLOOKUP(C160,'[3]TAB CONF MENSUAL EST MIN'!$A$6:$N$20,2,FALSE)</f>
        <v>10374</v>
      </c>
      <c r="F160" s="8">
        <f>VLOOKUP(C160,'[3]TAB CONF MENSUAL EST MIN'!$A$6:$N$20,8,FALSE)</f>
        <v>4624</v>
      </c>
      <c r="G160" s="8">
        <f t="shared" si="52"/>
        <v>14998</v>
      </c>
      <c r="H160" s="8">
        <f>VLOOKUP(C160,'[3]TAB CONF MENSUAL EST MIN'!$A$6:$L$20,12,FALSE )</f>
        <v>1845.6</v>
      </c>
      <c r="I160" s="8">
        <f>VLOOKUP(C160,'[3]TAB CONF MENSUAL EST MIN'!$A$6:$N$20,11,FALSE)</f>
        <v>427.6</v>
      </c>
      <c r="J160" s="8">
        <f t="shared" si="51"/>
        <v>152697.59999999998</v>
      </c>
    </row>
    <row r="161" spans="1:10" ht="14.25" customHeight="1" x14ac:dyDescent="0.25">
      <c r="A161" s="10" t="s">
        <v>113</v>
      </c>
      <c r="B161" s="10" t="s">
        <v>24</v>
      </c>
      <c r="C161" s="16" t="s">
        <v>27</v>
      </c>
      <c r="D161" s="33">
        <v>5</v>
      </c>
      <c r="E161" s="7">
        <f>VLOOKUP(C161,'[5]TABULADORES CONTRATO CONF'!$A$6:$M$20,2,FALSE)</f>
        <v>10374</v>
      </c>
      <c r="F161" s="8">
        <f>VLOOKUP(C161,'[5]TABULADORES CONTRATO CONF'!$A$6:$G$20,7,FALSE)</f>
        <v>4624</v>
      </c>
      <c r="G161" s="8">
        <f>E161+F161</f>
        <v>14998</v>
      </c>
      <c r="H161" s="8">
        <f>VLOOKUP(C161,'[5]TABULADORES CONTRATO CONF'!$A$6:$J$20,10,FALSE)</f>
        <v>911.9</v>
      </c>
      <c r="I161" s="8">
        <f>VLOOKUP(C161,'[5]TABULADORES CONTRATO CONF'!$A$6:$K$20,11,FALSE)</f>
        <v>427.6</v>
      </c>
      <c r="J161" s="8">
        <f>(G161-H161-I161)*12</f>
        <v>163902</v>
      </c>
    </row>
    <row r="162" spans="1:10" ht="14.25" customHeight="1" x14ac:dyDescent="0.25">
      <c r="A162" s="10" t="s">
        <v>114</v>
      </c>
      <c r="B162" s="10" t="s">
        <v>52</v>
      </c>
      <c r="C162" s="11" t="s">
        <v>53</v>
      </c>
      <c r="D162" s="33">
        <v>40</v>
      </c>
      <c r="E162" s="7">
        <f>VLOOKUP(C162,'[6]TABU MMS (CORRECTO) '!$A$7:$M$19,2,FALSE)</f>
        <v>6890</v>
      </c>
      <c r="F162" s="8">
        <f>VLOOKUP(C162,'[6]TABU MMS (CORRECTO) '!$A$7:$F$19,6,FALSE)</f>
        <v>6437</v>
      </c>
      <c r="G162" s="8">
        <f t="shared" ref="G162:G165" si="53">E162+F162</f>
        <v>13327</v>
      </c>
      <c r="H162" s="8">
        <f>VLOOKUP(C162,'[6]TABU MMS (CORRECTO) '!$A$7:$H$19,8,FALSE)</f>
        <v>1030.5999999999999</v>
      </c>
      <c r="I162" s="8">
        <f>VLOOKUP(C162,'[6]TABU MMS (CORRECTO) '!$A$7:$I$19,9,FALSE)</f>
        <v>284</v>
      </c>
      <c r="J162" s="8">
        <f t="shared" ref="J162:J168" si="54">(G162-H162-I162)*12</f>
        <v>144148.79999999999</v>
      </c>
    </row>
    <row r="163" spans="1:10" ht="14.25" customHeight="1" x14ac:dyDescent="0.25">
      <c r="A163" s="10" t="s">
        <v>114</v>
      </c>
      <c r="B163" s="10" t="s">
        <v>52</v>
      </c>
      <c r="C163" s="11" t="s">
        <v>59</v>
      </c>
      <c r="D163" s="33">
        <v>6</v>
      </c>
      <c r="E163" s="7">
        <f>VLOOKUP(C163,'[6]TABU MMS (CORRECTO) '!$A$7:$M$19,2,FALSE)</f>
        <v>6970</v>
      </c>
      <c r="F163" s="8">
        <f>VLOOKUP(C163,'[6]TABU MMS (CORRECTO) '!$A$7:$F$19,6,FALSE)</f>
        <v>11297</v>
      </c>
      <c r="G163" s="8">
        <f t="shared" si="53"/>
        <v>18267</v>
      </c>
      <c r="H163" s="8">
        <f>VLOOKUP(C163,'[6]TABU MMS (CORRECTO) '!$A$7:$H$19,8,FALSE)</f>
        <v>1947</v>
      </c>
      <c r="I163" s="8">
        <f>VLOOKUP(C163,'[6]TABU MMS (CORRECTO) '!$A$7:$I$19,9,FALSE)</f>
        <v>287.3</v>
      </c>
      <c r="J163" s="8">
        <f t="shared" si="54"/>
        <v>192392.40000000002</v>
      </c>
    </row>
    <row r="164" spans="1:10" ht="14.25" customHeight="1" x14ac:dyDescent="0.25">
      <c r="A164" s="10" t="s">
        <v>115</v>
      </c>
      <c r="B164" s="10" t="s">
        <v>52</v>
      </c>
      <c r="C164" s="11" t="s">
        <v>53</v>
      </c>
      <c r="D164" s="33">
        <v>6</v>
      </c>
      <c r="E164" s="7">
        <f>VLOOKUP(C164,'[6]TABU MMS (CORRECTO) '!$A$7:$M$19,2,FALSE)</f>
        <v>6890</v>
      </c>
      <c r="F164" s="8">
        <f>VLOOKUP(C164,'[6]TABU MMS (CORRECTO) '!$A$7:$F$19,6,FALSE)</f>
        <v>6437</v>
      </c>
      <c r="G164" s="8">
        <f t="shared" si="53"/>
        <v>13327</v>
      </c>
      <c r="H164" s="8">
        <f>VLOOKUP(C164,'[6]TABU MMS (CORRECTO) '!$A$7:$H$19,8,FALSE)</f>
        <v>1030.5999999999999</v>
      </c>
      <c r="I164" s="8">
        <f>VLOOKUP(C164,'[6]TABU MMS (CORRECTO) '!$A$7:$I$19,9,FALSE)</f>
        <v>284</v>
      </c>
      <c r="J164" s="8">
        <f t="shared" si="54"/>
        <v>144148.79999999999</v>
      </c>
    </row>
    <row r="165" spans="1:10" ht="14.25" customHeight="1" x14ac:dyDescent="0.25">
      <c r="A165" s="10" t="s">
        <v>115</v>
      </c>
      <c r="B165" s="10" t="s">
        <v>52</v>
      </c>
      <c r="C165" s="11" t="s">
        <v>57</v>
      </c>
      <c r="D165" s="33">
        <v>1</v>
      </c>
      <c r="E165" s="7">
        <f>VLOOKUP(C165,'[6]TABU MMS (CORRECTO) '!$A$7:$M$19,2,FALSE)</f>
        <v>6930</v>
      </c>
      <c r="F165" s="8">
        <f>VLOOKUP(C165,'[6]TABU MMS (CORRECTO) '!$A$7:$F$19,6,FALSE)</f>
        <v>8962</v>
      </c>
      <c r="G165" s="8">
        <f t="shared" si="53"/>
        <v>15892</v>
      </c>
      <c r="H165" s="8">
        <f>VLOOKUP(C165,'[6]TABU MMS (CORRECTO) '!$A$7:$H$19,8,FALSE)</f>
        <v>1472</v>
      </c>
      <c r="I165" s="8">
        <f>VLOOKUP(C165,'[6]TABU MMS (CORRECTO) '!$A$7:$I$19,9,FALSE)</f>
        <v>285.60000000000002</v>
      </c>
      <c r="J165" s="8">
        <f t="shared" si="54"/>
        <v>169612.79999999999</v>
      </c>
    </row>
    <row r="166" spans="1:10" ht="14.25" customHeight="1" x14ac:dyDescent="0.25">
      <c r="A166" s="10" t="s">
        <v>116</v>
      </c>
      <c r="B166" s="10" t="s">
        <v>22</v>
      </c>
      <c r="C166" s="16" t="s">
        <v>23</v>
      </c>
      <c r="D166" s="33">
        <v>15</v>
      </c>
      <c r="E166" s="7">
        <f>VLOOKUP(C166,'[3]TAB CONF MENSUAL EST MIN'!$A$6:$N$20,2,FALSE)</f>
        <v>9394</v>
      </c>
      <c r="F166" s="8">
        <f>VLOOKUP(C166,'[3]TAB CONF MENSUAL EST MIN'!$A$6:$N$20,8,FALSE)</f>
        <v>4477</v>
      </c>
      <c r="G166" s="8">
        <f t="shared" ref="G166:G168" si="55">E166+F166</f>
        <v>13871</v>
      </c>
      <c r="H166" s="8">
        <f>VLOOKUP(C166,'[3]TAB CONF MENSUAL EST MIN'!$A$6:$L$20,12,FALSE )</f>
        <v>1628.9</v>
      </c>
      <c r="I166" s="8">
        <f>VLOOKUP(C166,'[3]TAB CONF MENSUAL EST MIN'!$A$6:$N$20,11,FALSE)</f>
        <v>387.2</v>
      </c>
      <c r="J166" s="8">
        <f t="shared" si="54"/>
        <v>142258.79999999999</v>
      </c>
    </row>
    <row r="167" spans="1:10" ht="14.25" customHeight="1" x14ac:dyDescent="0.25">
      <c r="A167" s="10" t="s">
        <v>117</v>
      </c>
      <c r="B167" s="10" t="s">
        <v>22</v>
      </c>
      <c r="C167" s="16" t="s">
        <v>99</v>
      </c>
      <c r="D167" s="33">
        <v>5</v>
      </c>
      <c r="E167" s="7">
        <f>VLOOKUP(C167,'[3]TAB CONF MENSUAL EST MIN'!$A$6:$N$20,2,FALSE)</f>
        <v>6145</v>
      </c>
      <c r="F167" s="8">
        <f>VLOOKUP(C167,'[3]TAB CONF MENSUAL EST MIN'!$A$6:$N$20,8,FALSE)</f>
        <v>4278</v>
      </c>
      <c r="G167" s="8">
        <f t="shared" si="55"/>
        <v>10423</v>
      </c>
      <c r="H167" s="8">
        <f>VLOOKUP(C167,'[3]TAB CONF MENSUAL EST MIN'!$A$6:$L$20,12,FALSE )</f>
        <v>575.1</v>
      </c>
      <c r="I167" s="8">
        <f>VLOOKUP(C167,'[3]TAB CONF MENSUAL EST MIN'!$A$6:$N$20,11,FALSE)</f>
        <v>253.3</v>
      </c>
      <c r="J167" s="8">
        <f t="shared" si="54"/>
        <v>115135.20000000001</v>
      </c>
    </row>
    <row r="168" spans="1:10" ht="14.25" customHeight="1" x14ac:dyDescent="0.25">
      <c r="A168" s="10" t="s">
        <v>118</v>
      </c>
      <c r="B168" s="10" t="s">
        <v>22</v>
      </c>
      <c r="C168" s="16" t="s">
        <v>49</v>
      </c>
      <c r="D168" s="33">
        <v>11</v>
      </c>
      <c r="E168" s="7">
        <f>VLOOKUP(C168,'[3]TAB CONF MENSUAL EST MIN'!$A$6:$N$20,2,FALSE)</f>
        <v>10007</v>
      </c>
      <c r="F168" s="8">
        <f>VLOOKUP(C168,'[3]TAB CONF MENSUAL EST MIN'!$A$6:$N$20,8,FALSE)</f>
        <v>4553</v>
      </c>
      <c r="G168" s="8">
        <f t="shared" si="55"/>
        <v>14560</v>
      </c>
      <c r="H168" s="8">
        <f>VLOOKUP(C168,'[3]TAB CONF MENSUAL EST MIN'!$A$6:$L$20,12,FALSE )</f>
        <v>1759</v>
      </c>
      <c r="I168" s="8">
        <f>VLOOKUP(C168,'[3]TAB CONF MENSUAL EST MIN'!$A$6:$N$20,11,FALSE)</f>
        <v>412.5</v>
      </c>
      <c r="J168" s="8">
        <f t="shared" si="54"/>
        <v>148662</v>
      </c>
    </row>
    <row r="169" spans="1:10" ht="14.25" customHeight="1" x14ac:dyDescent="0.25">
      <c r="A169" s="10" t="s">
        <v>118</v>
      </c>
      <c r="B169" s="10" t="s">
        <v>24</v>
      </c>
      <c r="C169" s="16" t="s">
        <v>23</v>
      </c>
      <c r="D169" s="33">
        <v>3</v>
      </c>
      <c r="E169" s="7">
        <f>VLOOKUP(C169,'[5]TABULADORES CONTRATO CONF'!$A$6:$M$20,2,FALSE)</f>
        <v>9394</v>
      </c>
      <c r="F169" s="8">
        <f>VLOOKUP(C169,'[5]TABULADORES CONTRATO CONF'!$A$6:$G$20,7,FALSE)</f>
        <v>4477</v>
      </c>
      <c r="G169" s="8">
        <f>E169+F169</f>
        <v>13871</v>
      </c>
      <c r="H169" s="8">
        <f>VLOOKUP(C169,'[5]TABULADORES CONTRATO CONF'!$A$6:$J$20,10,FALSE)</f>
        <v>783.4</v>
      </c>
      <c r="I169" s="8">
        <f>VLOOKUP(C169,'[5]TABULADORES CONTRATO CONF'!$A$6:$K$20,11,FALSE)</f>
        <v>387.2</v>
      </c>
      <c r="J169" s="8">
        <f>(G169-H169-I169)*12</f>
        <v>152404.79999999999</v>
      </c>
    </row>
    <row r="170" spans="1:10" ht="14.25" customHeight="1" x14ac:dyDescent="0.25">
      <c r="A170" s="10" t="s">
        <v>119</v>
      </c>
      <c r="B170" s="10" t="s">
        <v>52</v>
      </c>
      <c r="C170" s="11" t="s">
        <v>53</v>
      </c>
      <c r="D170" s="33">
        <v>3</v>
      </c>
      <c r="E170" s="7">
        <f>VLOOKUP(C170,'[6]TABU MMS (CORRECTO) '!$A$7:$M$19,2,FALSE)</f>
        <v>6890</v>
      </c>
      <c r="F170" s="8">
        <f>VLOOKUP(C170,'[6]TABU MMS (CORRECTO) '!$A$7:$F$19,6,FALSE)</f>
        <v>6437</v>
      </c>
      <c r="G170" s="8">
        <f t="shared" ref="G170:G178" si="56">E170+F170</f>
        <v>13327</v>
      </c>
      <c r="H170" s="8">
        <f>VLOOKUP(C170,'[6]TABU MMS (CORRECTO) '!$A$7:$H$19,8,FALSE)</f>
        <v>1030.5999999999999</v>
      </c>
      <c r="I170" s="8">
        <f>VLOOKUP(C170,'[6]TABU MMS (CORRECTO) '!$A$7:$I$19,9,FALSE)</f>
        <v>284</v>
      </c>
      <c r="J170" s="8">
        <f t="shared" ref="J170:J180" si="57">(G170-H170-I170)*12</f>
        <v>144148.79999999999</v>
      </c>
    </row>
    <row r="171" spans="1:10" ht="14.25" customHeight="1" x14ac:dyDescent="0.25">
      <c r="A171" s="10" t="s">
        <v>119</v>
      </c>
      <c r="B171" s="10" t="s">
        <v>52</v>
      </c>
      <c r="C171" s="11" t="s">
        <v>57</v>
      </c>
      <c r="D171" s="33">
        <v>10</v>
      </c>
      <c r="E171" s="7">
        <f>VLOOKUP(C171,'[6]TABU MMS (CORRECTO) '!$A$7:$M$19,2,FALSE)</f>
        <v>6930</v>
      </c>
      <c r="F171" s="8">
        <f>VLOOKUP(C171,'[6]TABU MMS (CORRECTO) '!$A$7:$F$19,6,FALSE)</f>
        <v>8962</v>
      </c>
      <c r="G171" s="8">
        <f t="shared" si="56"/>
        <v>15892</v>
      </c>
      <c r="H171" s="8">
        <f>VLOOKUP(C171,'[6]TABU MMS (CORRECTO) '!$A$7:$H$19,8,FALSE)</f>
        <v>1472</v>
      </c>
      <c r="I171" s="8">
        <f>VLOOKUP(C171,'[6]TABU MMS (CORRECTO) '!$A$7:$I$19,9,FALSE)</f>
        <v>285.60000000000002</v>
      </c>
      <c r="J171" s="8">
        <f t="shared" si="57"/>
        <v>169612.79999999999</v>
      </c>
    </row>
    <row r="172" spans="1:10" ht="14.25" customHeight="1" x14ac:dyDescent="0.25">
      <c r="A172" s="10" t="s">
        <v>119</v>
      </c>
      <c r="B172" s="10" t="s">
        <v>52</v>
      </c>
      <c r="C172" s="11" t="s">
        <v>58</v>
      </c>
      <c r="D172" s="33">
        <v>3</v>
      </c>
      <c r="E172" s="7">
        <f>VLOOKUP(C172,'[6]TABU MMS (CORRECTO) '!$A$7:$M$19,2,FALSE)</f>
        <v>6950</v>
      </c>
      <c r="F172" s="8">
        <f>VLOOKUP(C172,'[6]TABU MMS (CORRECTO) '!$A$7:$F$19,6,FALSE)</f>
        <v>9942</v>
      </c>
      <c r="G172" s="8">
        <f t="shared" si="56"/>
        <v>16892</v>
      </c>
      <c r="H172" s="8">
        <f>VLOOKUP(C172,'[6]TABU MMS (CORRECTO) '!$A$7:$H$19,8,FALSE)</f>
        <v>1653.3</v>
      </c>
      <c r="I172" s="8">
        <f>VLOOKUP(C172,'[6]TABU MMS (CORRECTO) '!$A$7:$I$19,9,FALSE)</f>
        <v>286.5</v>
      </c>
      <c r="J172" s="8">
        <f t="shared" si="57"/>
        <v>179426.40000000002</v>
      </c>
    </row>
    <row r="173" spans="1:10" ht="14.25" customHeight="1" x14ac:dyDescent="0.25">
      <c r="A173" s="10" t="s">
        <v>119</v>
      </c>
      <c r="B173" s="10" t="s">
        <v>52</v>
      </c>
      <c r="C173" s="11" t="s">
        <v>59</v>
      </c>
      <c r="D173" s="33">
        <v>31</v>
      </c>
      <c r="E173" s="7">
        <f>VLOOKUP(C173,'[6]TABU MMS (CORRECTO) '!$A$7:$M$19,2,FALSE)</f>
        <v>6970</v>
      </c>
      <c r="F173" s="8">
        <f>VLOOKUP(C173,'[6]TABU MMS (CORRECTO) '!$A$7:$F$19,6,FALSE)</f>
        <v>11297</v>
      </c>
      <c r="G173" s="8">
        <f t="shared" si="56"/>
        <v>18267</v>
      </c>
      <c r="H173" s="8">
        <f>VLOOKUP(C173,'[6]TABU MMS (CORRECTO) '!$A$7:$H$19,8,FALSE)</f>
        <v>1947</v>
      </c>
      <c r="I173" s="8">
        <f>VLOOKUP(C173,'[6]TABU MMS (CORRECTO) '!$A$7:$I$19,9,FALSE)</f>
        <v>287.3</v>
      </c>
      <c r="J173" s="8">
        <f t="shared" si="57"/>
        <v>192392.40000000002</v>
      </c>
    </row>
    <row r="174" spans="1:10" ht="14.25" customHeight="1" x14ac:dyDescent="0.25">
      <c r="A174" s="10" t="s">
        <v>119</v>
      </c>
      <c r="B174" s="10" t="s">
        <v>52</v>
      </c>
      <c r="C174" s="11" t="s">
        <v>60</v>
      </c>
      <c r="D174" s="33">
        <v>69</v>
      </c>
      <c r="E174" s="7">
        <f>VLOOKUP(C174,'[6]TABU MMS (CORRECTO) '!$A$7:$M$19,2,FALSE)</f>
        <v>7885</v>
      </c>
      <c r="F174" s="8">
        <f>VLOOKUP(C174,'[6]TABU MMS (CORRECTO) '!$A$7:$F$19,6,FALSE)</f>
        <v>13240</v>
      </c>
      <c r="G174" s="8">
        <f t="shared" si="56"/>
        <v>21125</v>
      </c>
      <c r="H174" s="8">
        <f>VLOOKUP(C174,'[6]TABU MMS (CORRECTO) '!$A$7:$H$19,8,FALSE)</f>
        <v>2557.4</v>
      </c>
      <c r="I174" s="8">
        <f>VLOOKUP(C174,'[6]TABU MMS (CORRECTO) '!$A$7:$I$19,9,FALSE)</f>
        <v>325</v>
      </c>
      <c r="J174" s="8">
        <f t="shared" si="57"/>
        <v>218911.19999999998</v>
      </c>
    </row>
    <row r="175" spans="1:10" ht="14.25" customHeight="1" x14ac:dyDescent="0.25">
      <c r="A175" s="10" t="s">
        <v>119</v>
      </c>
      <c r="B175" s="10" t="s">
        <v>52</v>
      </c>
      <c r="C175" s="11" t="s">
        <v>61</v>
      </c>
      <c r="D175" s="33">
        <v>87</v>
      </c>
      <c r="E175" s="7">
        <f>VLOOKUP(C175,'[6]TABU MMS (CORRECTO) '!$A$7:$M$19,2,FALSE)</f>
        <v>18230</v>
      </c>
      <c r="F175" s="8">
        <f>VLOOKUP(C175,'[6]TABU MMS (CORRECTO) '!$A$7:$F$19,6,FALSE)</f>
        <v>27872</v>
      </c>
      <c r="G175" s="8">
        <f t="shared" si="56"/>
        <v>46102</v>
      </c>
      <c r="H175" s="8">
        <f>VLOOKUP(C175,'[6]TABU MMS (CORRECTO) '!$A$7:$H$19,8,FALSE)</f>
        <v>8184.6</v>
      </c>
      <c r="I175" s="8">
        <f>VLOOKUP(C175,'[6]TABU MMS (CORRECTO) '!$A$7:$I$19,9,FALSE)</f>
        <v>751.4</v>
      </c>
      <c r="J175" s="8">
        <f t="shared" si="57"/>
        <v>445992</v>
      </c>
    </row>
    <row r="176" spans="1:10" ht="14.25" customHeight="1" x14ac:dyDescent="0.25">
      <c r="A176" s="10" t="s">
        <v>120</v>
      </c>
      <c r="B176" s="10" t="s">
        <v>52</v>
      </c>
      <c r="C176" s="11" t="s">
        <v>61</v>
      </c>
      <c r="D176" s="33">
        <v>13</v>
      </c>
      <c r="E176" s="7">
        <f>VLOOKUP(C176,'[6]TABU MMS (CORRECTO) '!$A$7:$M$19,2,FALSE)</f>
        <v>18230</v>
      </c>
      <c r="F176" s="8">
        <f>VLOOKUP(C176,'[6]TABU MMS (CORRECTO) '!$A$7:$F$19,6,FALSE)</f>
        <v>27872</v>
      </c>
      <c r="G176" s="8">
        <f t="shared" si="56"/>
        <v>46102</v>
      </c>
      <c r="H176" s="8">
        <f>VLOOKUP(C176,'[6]TABU MMS (CORRECTO) '!$A$7:$H$19,8,FALSE)</f>
        <v>8184.6</v>
      </c>
      <c r="I176" s="8">
        <f>VLOOKUP(C176,'[6]TABU MMS (CORRECTO) '!$A$7:$I$19,9,FALSE)</f>
        <v>751.4</v>
      </c>
      <c r="J176" s="8">
        <f t="shared" si="57"/>
        <v>445992</v>
      </c>
    </row>
    <row r="177" spans="1:10" ht="14.25" customHeight="1" x14ac:dyDescent="0.25">
      <c r="A177" s="10" t="s">
        <v>120</v>
      </c>
      <c r="B177" s="10" t="s">
        <v>52</v>
      </c>
      <c r="C177" s="11" t="s">
        <v>111</v>
      </c>
      <c r="D177" s="33">
        <v>1</v>
      </c>
      <c r="E177" s="7">
        <f>VLOOKUP(C177,'[6]TABU MMS (CORRECTO) '!$A$7:$M$19,2,FALSE)</f>
        <v>18230</v>
      </c>
      <c r="F177" s="8">
        <f>VLOOKUP(C177,'[6]TABU MMS (CORRECTO) '!$A$7:$F$19,6,FALSE)</f>
        <v>27872</v>
      </c>
      <c r="G177" s="8">
        <f t="shared" si="56"/>
        <v>46102</v>
      </c>
      <c r="H177" s="8">
        <f>VLOOKUP(C177,'[6]TABU MMS (CORRECTO) '!$A$7:$H$19,8,FALSE)</f>
        <v>8184.6</v>
      </c>
      <c r="I177" s="8">
        <f>VLOOKUP(C177,'[6]TABU MMS (CORRECTO) '!$A$7:$I$19,9,FALSE)</f>
        <v>751.4</v>
      </c>
      <c r="J177" s="8">
        <f t="shared" si="57"/>
        <v>445992</v>
      </c>
    </row>
    <row r="178" spans="1:10" ht="14.25" customHeight="1" x14ac:dyDescent="0.25">
      <c r="A178" s="10" t="s">
        <v>120</v>
      </c>
      <c r="B178" s="10" t="s">
        <v>52</v>
      </c>
      <c r="C178" s="11" t="s">
        <v>107</v>
      </c>
      <c r="D178" s="33">
        <v>1</v>
      </c>
      <c r="E178" s="7">
        <f>VLOOKUP(C178,'[6]TABU MMS (CORRECTO) '!$A$7:$M$19,2,FALSE)</f>
        <v>26198</v>
      </c>
      <c r="F178" s="8">
        <f>VLOOKUP(C178,'[6]TABU MMS (CORRECTO) '!$A$7:$F$19,6,FALSE)</f>
        <v>39142</v>
      </c>
      <c r="G178" s="8">
        <f t="shared" si="56"/>
        <v>65340</v>
      </c>
      <c r="H178" s="8">
        <f>VLOOKUP(C178,'[6]TABU MMS (CORRECTO) '!$A$7:$H$19,8,FALSE)</f>
        <v>13666.1</v>
      </c>
      <c r="I178" s="8">
        <f>VLOOKUP(C178,'[6]TABU MMS (CORRECTO) '!$A$7:$I$19,9,FALSE)</f>
        <v>1079.8</v>
      </c>
      <c r="J178" s="8">
        <f t="shared" si="57"/>
        <v>607129.19999999995</v>
      </c>
    </row>
    <row r="179" spans="1:10" ht="14.25" customHeight="1" x14ac:dyDescent="0.25">
      <c r="A179" s="10" t="s">
        <v>121</v>
      </c>
      <c r="B179" s="10" t="s">
        <v>22</v>
      </c>
      <c r="C179" s="16" t="s">
        <v>33</v>
      </c>
      <c r="D179" s="33">
        <v>1</v>
      </c>
      <c r="E179" s="7">
        <f>VLOOKUP(C179,'[3]TAB CONF MENSUAL EST MIN'!$A$6:$N$20,2,FALSE)</f>
        <v>7350</v>
      </c>
      <c r="F179" s="8">
        <f>VLOOKUP(C179,'[3]TAB CONF MENSUAL EST MIN'!$A$6:$N$20,8,FALSE)</f>
        <v>4339</v>
      </c>
      <c r="G179" s="8">
        <f t="shared" ref="G179:G180" si="58">E179+F179</f>
        <v>11689</v>
      </c>
      <c r="H179" s="8">
        <f>VLOOKUP(C179,'[3]TAB CONF MENSUAL EST MIN'!$A$6:$L$20,12,FALSE )</f>
        <v>821.2</v>
      </c>
      <c r="I179" s="8">
        <f>VLOOKUP(C179,'[3]TAB CONF MENSUAL EST MIN'!$A$6:$N$20,11,FALSE)</f>
        <v>303</v>
      </c>
      <c r="J179" s="8">
        <f t="shared" si="57"/>
        <v>126777.59999999999</v>
      </c>
    </row>
    <row r="180" spans="1:10" ht="14.25" customHeight="1" x14ac:dyDescent="0.25">
      <c r="A180" s="10" t="s">
        <v>122</v>
      </c>
      <c r="B180" s="10" t="s">
        <v>22</v>
      </c>
      <c r="C180" s="16" t="s">
        <v>27</v>
      </c>
      <c r="D180" s="33">
        <v>2</v>
      </c>
      <c r="E180" s="7">
        <f>VLOOKUP(C180,'[3]TAB CONF MENSUAL EST MIN'!$A$6:$N$20,2,FALSE)</f>
        <v>10374</v>
      </c>
      <c r="F180" s="8">
        <f>VLOOKUP(C180,'[3]TAB CONF MENSUAL EST MIN'!$A$6:$N$20,8,FALSE)</f>
        <v>4624</v>
      </c>
      <c r="G180" s="8">
        <f t="shared" si="58"/>
        <v>14998</v>
      </c>
      <c r="H180" s="8">
        <f>VLOOKUP(C180,'[3]TAB CONF MENSUAL EST MIN'!$A$6:$L$20,12,FALSE )</f>
        <v>1845.6</v>
      </c>
      <c r="I180" s="8">
        <f>VLOOKUP(C180,'[3]TAB CONF MENSUAL EST MIN'!$A$6:$N$20,11,FALSE)</f>
        <v>427.6</v>
      </c>
      <c r="J180" s="8">
        <f t="shared" si="57"/>
        <v>152697.59999999998</v>
      </c>
    </row>
    <row r="181" spans="1:10" ht="14.25" customHeight="1" x14ac:dyDescent="0.25">
      <c r="A181" s="10" t="s">
        <v>122</v>
      </c>
      <c r="B181" s="10" t="s">
        <v>24</v>
      </c>
      <c r="C181" s="16" t="s">
        <v>27</v>
      </c>
      <c r="D181" s="33">
        <v>14</v>
      </c>
      <c r="E181" s="7">
        <f>VLOOKUP(C181,'[5]TABULADORES CONTRATO CONF'!$A$6:$M$20,2,FALSE)</f>
        <v>10374</v>
      </c>
      <c r="F181" s="8">
        <f>VLOOKUP(C181,'[5]TABULADORES CONTRATO CONF'!$A$6:$G$20,7,FALSE)</f>
        <v>4624</v>
      </c>
      <c r="G181" s="8">
        <f>E181+F181</f>
        <v>14998</v>
      </c>
      <c r="H181" s="8">
        <f>VLOOKUP(C181,'[5]TABULADORES CONTRATO CONF'!$A$6:$J$20,10,FALSE)</f>
        <v>911.9</v>
      </c>
      <c r="I181" s="8">
        <f>VLOOKUP(C181,'[5]TABULADORES CONTRATO CONF'!$A$6:$K$20,11,FALSE)</f>
        <v>427.6</v>
      </c>
      <c r="J181" s="8">
        <f>(G181-H181-I181)*12</f>
        <v>163902</v>
      </c>
    </row>
    <row r="182" spans="1:10" ht="14.25" customHeight="1" x14ac:dyDescent="0.25">
      <c r="A182" s="10" t="s">
        <v>123</v>
      </c>
      <c r="B182" s="10" t="s">
        <v>52</v>
      </c>
      <c r="C182" s="11" t="s">
        <v>53</v>
      </c>
      <c r="D182" s="33">
        <v>17</v>
      </c>
      <c r="E182" s="7">
        <f>VLOOKUP(C182,'[6]TABU MMS (CORRECTO) '!$A$7:$M$19,2,FALSE)</f>
        <v>6890</v>
      </c>
      <c r="F182" s="8">
        <f>VLOOKUP(C182,'[6]TABU MMS (CORRECTO) '!$A$7:$F$19,6,FALSE)</f>
        <v>6437</v>
      </c>
      <c r="G182" s="8">
        <f>E182+F182</f>
        <v>13327</v>
      </c>
      <c r="H182" s="8">
        <f>VLOOKUP(C182,'[6]TABU MMS (CORRECTO) '!$A$7:$H$19,8,FALSE)</f>
        <v>1030.5999999999999</v>
      </c>
      <c r="I182" s="8">
        <f>VLOOKUP(C182,'[6]TABU MMS (CORRECTO) '!$A$7:$I$19,9,FALSE)</f>
        <v>284</v>
      </c>
      <c r="J182" s="8">
        <f>(G182-H182-I182)*12</f>
        <v>144148.79999999999</v>
      </c>
    </row>
    <row r="183" spans="1:10" ht="14.25" customHeight="1" x14ac:dyDescent="0.25">
      <c r="A183" s="10" t="s">
        <v>124</v>
      </c>
      <c r="B183" s="10" t="s">
        <v>24</v>
      </c>
      <c r="C183" s="16" t="s">
        <v>66</v>
      </c>
      <c r="D183" s="33">
        <v>1</v>
      </c>
      <c r="E183" s="7">
        <f>VLOOKUP(C183,'[5]TABULADORES CONTRATO CONF'!$A$6:$M$20,2,FALSE)</f>
        <v>7773</v>
      </c>
      <c r="F183" s="8">
        <f>VLOOKUP(C183,'[5]TABULADORES CONTRATO CONF'!$A$6:$G$20,7,FALSE)</f>
        <v>4355</v>
      </c>
      <c r="G183" s="8">
        <f>E183+F183</f>
        <v>12128</v>
      </c>
      <c r="H183" s="8">
        <f>VLOOKUP(C183,'[5]TABULADORES CONTRATO CONF'!$A$6:$J$20,10,FALSE)</f>
        <v>207.5</v>
      </c>
      <c r="I183" s="8">
        <f>VLOOKUP(C183,'[5]TABULADORES CONTRATO CONF'!$A$6:$K$20,11,FALSE)</f>
        <v>320.39999999999998</v>
      </c>
      <c r="J183" s="8">
        <f>(G183-H183-I183)*12</f>
        <v>139201.20000000001</v>
      </c>
    </row>
    <row r="184" spans="1:10" ht="14.25" customHeight="1" x14ac:dyDescent="0.25">
      <c r="A184" s="10" t="s">
        <v>125</v>
      </c>
      <c r="B184" s="10" t="s">
        <v>52</v>
      </c>
      <c r="C184" s="11" t="s">
        <v>53</v>
      </c>
      <c r="D184" s="33">
        <v>4</v>
      </c>
      <c r="E184" s="7">
        <f>VLOOKUP(C184,'[6]TABU MMS (CORRECTO) '!$A$7:$M$19,2,FALSE)</f>
        <v>6890</v>
      </c>
      <c r="F184" s="8">
        <f>VLOOKUP(C184,'[6]TABU MMS (CORRECTO) '!$A$7:$F$19,6,FALSE)</f>
        <v>6437</v>
      </c>
      <c r="G184" s="8">
        <f t="shared" ref="G184:G187" si="59">E184+F184</f>
        <v>13327</v>
      </c>
      <c r="H184" s="8">
        <f>VLOOKUP(C184,'[6]TABU MMS (CORRECTO) '!$A$7:$H$19,8,FALSE)</f>
        <v>1030.5999999999999</v>
      </c>
      <c r="I184" s="8">
        <f>VLOOKUP(C184,'[6]TABU MMS (CORRECTO) '!$A$7:$I$19,9,FALSE)</f>
        <v>284</v>
      </c>
      <c r="J184" s="8">
        <f t="shared" ref="J184:J187" si="60">(G184-H184-I184)*12</f>
        <v>144148.79999999999</v>
      </c>
    </row>
    <row r="185" spans="1:10" ht="14.25" customHeight="1" x14ac:dyDescent="0.25">
      <c r="A185" s="10" t="s">
        <v>126</v>
      </c>
      <c r="B185" s="10" t="s">
        <v>52</v>
      </c>
      <c r="C185" s="11" t="s">
        <v>53</v>
      </c>
      <c r="D185" s="33">
        <v>4</v>
      </c>
      <c r="E185" s="7">
        <f>VLOOKUP(C185,'[6]TABU MMS (CORRECTO) '!$A$7:$M$19,2,FALSE)</f>
        <v>6890</v>
      </c>
      <c r="F185" s="8">
        <f>VLOOKUP(C185,'[6]TABU MMS (CORRECTO) '!$A$7:$F$19,6,FALSE)</f>
        <v>6437</v>
      </c>
      <c r="G185" s="8">
        <f t="shared" si="59"/>
        <v>13327</v>
      </c>
      <c r="H185" s="8">
        <f>VLOOKUP(C185,'[6]TABU MMS (CORRECTO) '!$A$7:$H$19,8,FALSE)</f>
        <v>1030.5999999999999</v>
      </c>
      <c r="I185" s="8">
        <f>VLOOKUP(C185,'[6]TABU MMS (CORRECTO) '!$A$7:$I$19,9,FALSE)</f>
        <v>284</v>
      </c>
      <c r="J185" s="8">
        <f t="shared" si="60"/>
        <v>144148.79999999999</v>
      </c>
    </row>
    <row r="186" spans="1:10" ht="14.25" customHeight="1" x14ac:dyDescent="0.25">
      <c r="A186" s="10" t="s">
        <v>127</v>
      </c>
      <c r="B186" s="10" t="s">
        <v>52</v>
      </c>
      <c r="C186" s="11" t="s">
        <v>53</v>
      </c>
      <c r="D186" s="33">
        <v>4</v>
      </c>
      <c r="E186" s="7">
        <f>VLOOKUP(C186,'[6]TABU MMS (CORRECTO) '!$A$7:$M$19,2,FALSE)</f>
        <v>6890</v>
      </c>
      <c r="F186" s="8">
        <f>VLOOKUP(C186,'[6]TABU MMS (CORRECTO) '!$A$7:$F$19,6,FALSE)</f>
        <v>6437</v>
      </c>
      <c r="G186" s="8">
        <f t="shared" si="59"/>
        <v>13327</v>
      </c>
      <c r="H186" s="8">
        <f>VLOOKUP(C186,'[6]TABU MMS (CORRECTO) '!$A$7:$H$19,8,FALSE)</f>
        <v>1030.5999999999999</v>
      </c>
      <c r="I186" s="8">
        <f>VLOOKUP(C186,'[6]TABU MMS (CORRECTO) '!$A$7:$I$19,9,FALSE)</f>
        <v>284</v>
      </c>
      <c r="J186" s="8">
        <f t="shared" si="60"/>
        <v>144148.79999999999</v>
      </c>
    </row>
    <row r="187" spans="1:10" ht="14.25" customHeight="1" x14ac:dyDescent="0.25">
      <c r="A187" s="10" t="s">
        <v>128</v>
      </c>
      <c r="B187" s="10" t="s">
        <v>52</v>
      </c>
      <c r="C187" s="11" t="s">
        <v>107</v>
      </c>
      <c r="D187" s="33">
        <v>1</v>
      </c>
      <c r="E187" s="7">
        <f>VLOOKUP(C187,'[6]TABU MMS (CORRECTO) '!$A$7:$M$19,2,FALSE)</f>
        <v>26198</v>
      </c>
      <c r="F187" s="8">
        <f>VLOOKUP(C187,'[6]TABU MMS (CORRECTO) '!$A$7:$F$19,6,FALSE)</f>
        <v>39142</v>
      </c>
      <c r="G187" s="8">
        <f t="shared" si="59"/>
        <v>65340</v>
      </c>
      <c r="H187" s="8">
        <f>VLOOKUP(C187,'[6]TABU MMS (CORRECTO) '!$A$7:$H$19,8,FALSE)</f>
        <v>13666.1</v>
      </c>
      <c r="I187" s="8">
        <f>VLOOKUP(C187,'[6]TABU MMS (CORRECTO) '!$A$7:$I$19,9,FALSE)</f>
        <v>1079.8</v>
      </c>
      <c r="J187" s="8">
        <f t="shared" si="60"/>
        <v>607129.19999999995</v>
      </c>
    </row>
    <row r="188" spans="1:10" ht="14.25" customHeight="1" x14ac:dyDescent="0.25">
      <c r="A188" s="10" t="s">
        <v>129</v>
      </c>
      <c r="B188" s="10" t="s">
        <v>22</v>
      </c>
      <c r="C188" s="16" t="s">
        <v>23</v>
      </c>
      <c r="D188" s="33">
        <v>5</v>
      </c>
      <c r="E188" s="7">
        <f>VLOOKUP(C188,'[3]TAB CONF MENSUAL EST MIN'!$A$6:$N$20,2,FALSE)</f>
        <v>9394</v>
      </c>
      <c r="F188" s="8">
        <f>VLOOKUP(C188,'[3]TAB CONF MENSUAL EST MIN'!$A$6:$N$20,8,FALSE)</f>
        <v>4477</v>
      </c>
      <c r="G188" s="8">
        <f>E188+F188</f>
        <v>13871</v>
      </c>
      <c r="H188" s="8">
        <f>VLOOKUP(C188,'[3]TAB CONF MENSUAL EST MIN'!$A$6:$L$20,12,FALSE )</f>
        <v>1628.9</v>
      </c>
      <c r="I188" s="8">
        <f>VLOOKUP(C188,'[3]TAB CONF MENSUAL EST MIN'!$A$6:$N$20,11,FALSE)</f>
        <v>387.2</v>
      </c>
      <c r="J188" s="8">
        <f>(G188-H188-I188)*12</f>
        <v>142258.79999999999</v>
      </c>
    </row>
    <row r="189" spans="1:10" ht="14.25" customHeight="1" x14ac:dyDescent="0.25">
      <c r="A189" s="10" t="s">
        <v>129</v>
      </c>
      <c r="B189" s="10" t="s">
        <v>24</v>
      </c>
      <c r="C189" s="16" t="s">
        <v>25</v>
      </c>
      <c r="D189" s="33">
        <v>16</v>
      </c>
      <c r="E189" s="7">
        <f>VLOOKUP(C189,'[5]TABULADORES CONTRATO CONF'!$A$6:$M$20,2,FALSE)</f>
        <v>8297</v>
      </c>
      <c r="F189" s="8">
        <f>VLOOKUP(C189,'[5]TABULADORES CONTRATO CONF'!$A$6:$G$20,7,FALSE)</f>
        <v>4385</v>
      </c>
      <c r="G189" s="8">
        <f t="shared" ref="G189:G190" si="61">E189+F189</f>
        <v>12682</v>
      </c>
      <c r="H189" s="8">
        <f>VLOOKUP(C189,'[5]TABULADORES CONTRATO CONF'!$A$6:$J$20,10,FALSE)</f>
        <v>267.7</v>
      </c>
      <c r="I189" s="8">
        <f>VLOOKUP(C189,'[5]TABULADORES CONTRATO CONF'!$A$6:$K$20,11,FALSE)</f>
        <v>342</v>
      </c>
      <c r="J189" s="8">
        <f t="shared" ref="J189:J190" si="62">(G189-H189-I189)*12</f>
        <v>144867.59999999998</v>
      </c>
    </row>
    <row r="190" spans="1:10" ht="14.25" customHeight="1" x14ac:dyDescent="0.25">
      <c r="A190" s="10" t="s">
        <v>129</v>
      </c>
      <c r="B190" s="10" t="s">
        <v>24</v>
      </c>
      <c r="C190" s="16" t="s">
        <v>23</v>
      </c>
      <c r="D190" s="33">
        <v>4</v>
      </c>
      <c r="E190" s="7">
        <f>VLOOKUP(C190,'[5]TABULADORES CONTRATO CONF'!$A$6:$M$20,2,FALSE)</f>
        <v>9394</v>
      </c>
      <c r="F190" s="8">
        <f>VLOOKUP(C190,'[5]TABULADORES CONTRATO CONF'!$A$6:$G$20,7,FALSE)</f>
        <v>4477</v>
      </c>
      <c r="G190" s="8">
        <f t="shared" si="61"/>
        <v>13871</v>
      </c>
      <c r="H190" s="8">
        <f>VLOOKUP(C190,'[5]TABULADORES CONTRATO CONF'!$A$6:$J$20,10,FALSE)</f>
        <v>783.4</v>
      </c>
      <c r="I190" s="8">
        <f>VLOOKUP(C190,'[5]TABULADORES CONTRATO CONF'!$A$6:$K$20,11,FALSE)</f>
        <v>387.2</v>
      </c>
      <c r="J190" s="8">
        <f t="shared" si="62"/>
        <v>152404.79999999999</v>
      </c>
    </row>
    <row r="191" spans="1:10" ht="14.25" customHeight="1" x14ac:dyDescent="0.25">
      <c r="A191" s="10" t="s">
        <v>130</v>
      </c>
      <c r="B191" s="10" t="s">
        <v>52</v>
      </c>
      <c r="C191" s="11" t="s">
        <v>131</v>
      </c>
      <c r="D191" s="33">
        <v>1</v>
      </c>
      <c r="E191" s="7">
        <f>VLOOKUP(C191,'[6]TABU MMS (CORRECTO) '!$A$7:$M$19,2,FALSE)</f>
        <v>35170</v>
      </c>
      <c r="F191" s="8">
        <f>VLOOKUP(C191,'[6]TABU MMS (CORRECTO) '!$A$7:$F$19,6,FALSE)</f>
        <v>98753</v>
      </c>
      <c r="G191" s="8">
        <f>E191+F191</f>
        <v>133923</v>
      </c>
      <c r="H191" s="8">
        <f>VLOOKUP(C191,'[6]TABU MMS (CORRECTO) '!$A$7:$H$19,8,FALSE)</f>
        <v>35157.800000000003</v>
      </c>
      <c r="I191" s="8">
        <f>VLOOKUP(C191,'[6]TABU MMS (CORRECTO) '!$A$7:$I$19,9,FALSE)</f>
        <v>1449.7</v>
      </c>
      <c r="J191" s="8">
        <f>(G191-H191-I191)*12</f>
        <v>1167786</v>
      </c>
    </row>
    <row r="192" spans="1:10" ht="14.25" customHeight="1" x14ac:dyDescent="0.25">
      <c r="A192" s="10" t="s">
        <v>132</v>
      </c>
      <c r="B192" s="10" t="s">
        <v>18</v>
      </c>
      <c r="C192" s="11" t="s">
        <v>19</v>
      </c>
      <c r="D192" s="33">
        <v>6</v>
      </c>
      <c r="E192" s="7">
        <f>VLOOKUP(C192,'[2]TAB BASE MENSUAL CON COMP'!$A$6:$P$44,2,FALSE)</f>
        <v>17471</v>
      </c>
      <c r="F192" s="7">
        <f>VLOOKUP(C192,'[2]TAB BASE MENSUAL CON COMP'!$A$6:$P$44,8,FALSE)</f>
        <v>26631</v>
      </c>
      <c r="G192" s="8">
        <f t="shared" ref="G192:G193" si="63">E192+F192</f>
        <v>44102</v>
      </c>
      <c r="H192" s="7">
        <f>VLOOKUP(C192,'[2]TAB BASE MENSUAL CON COMP'!$A$6:$P$44,13,FALSE)</f>
        <v>4616.3999999999996</v>
      </c>
      <c r="I192" s="7">
        <f>VLOOKUP(C192,'[2]TAB BASE MENSUAL CON COMP'!$A$6:$P$44,12,FALSE)</f>
        <v>720.1</v>
      </c>
      <c r="J192" s="8">
        <f t="shared" ref="J192:J193" si="64">(G192-H192-I192)*12</f>
        <v>465186</v>
      </c>
    </row>
    <row r="193" spans="1:10" ht="14.25" customHeight="1" x14ac:dyDescent="0.25">
      <c r="A193" s="10" t="s">
        <v>132</v>
      </c>
      <c r="B193" s="10" t="s">
        <v>18</v>
      </c>
      <c r="C193" s="11" t="s">
        <v>21</v>
      </c>
      <c r="D193" s="33">
        <v>14</v>
      </c>
      <c r="E193" s="7">
        <f>VLOOKUP(C193,'[2]TAB BASE MENSUAL CON COMP'!$A$6:$P$44,2,FALSE)</f>
        <v>18226</v>
      </c>
      <c r="F193" s="7">
        <f>VLOOKUP(C193,'[2]TAB BASE MENSUAL CON COMP'!$A$6:$P$44,8,FALSE)</f>
        <v>27611</v>
      </c>
      <c r="G193" s="8">
        <f t="shared" si="63"/>
        <v>45837</v>
      </c>
      <c r="H193" s="7">
        <f>VLOOKUP(C193,'[2]TAB BASE MENSUAL CON COMP'!$A$6:$P$44,13,FALSE)</f>
        <v>4884.4000000000005</v>
      </c>
      <c r="I193" s="7">
        <f>VLOOKUP(C193,'[2]TAB BASE MENSUAL CON COMP'!$A$6:$P$44,12,FALSE)</f>
        <v>751.3</v>
      </c>
      <c r="J193" s="8">
        <f t="shared" si="64"/>
        <v>482415.6</v>
      </c>
    </row>
    <row r="194" spans="1:10" ht="14.25" customHeight="1" x14ac:dyDescent="0.25">
      <c r="A194" s="10" t="s">
        <v>133</v>
      </c>
      <c r="B194" s="10" t="s">
        <v>22</v>
      </c>
      <c r="C194" s="16" t="s">
        <v>25</v>
      </c>
      <c r="D194" s="33">
        <v>27</v>
      </c>
      <c r="E194" s="7">
        <f>VLOOKUP(C194,'[3]TAB CONF MENSUAL EST MIN'!$A$6:$N$20,2,FALSE)</f>
        <v>8297</v>
      </c>
      <c r="F194" s="8">
        <f>VLOOKUP(C194,'[3]TAB CONF MENSUAL EST MIN'!$A$6:$N$20,8,FALSE)</f>
        <v>4385</v>
      </c>
      <c r="G194" s="8">
        <f>E194+F194</f>
        <v>12682</v>
      </c>
      <c r="H194" s="8">
        <f>VLOOKUP(C194,'[3]TAB CONF MENSUAL EST MIN'!$A$6:$L$20,12,FALSE )</f>
        <v>1014.4000000000001</v>
      </c>
      <c r="I194" s="8">
        <f>VLOOKUP(C194,'[3]TAB CONF MENSUAL EST MIN'!$A$6:$N$20,11,FALSE)</f>
        <v>342</v>
      </c>
      <c r="J194" s="8">
        <f>(G194-H194-I194)*12</f>
        <v>135907.20000000001</v>
      </c>
    </row>
    <row r="195" spans="1:10" ht="14.25" customHeight="1" x14ac:dyDescent="0.25">
      <c r="A195" s="10" t="s">
        <v>133</v>
      </c>
      <c r="B195" s="10" t="s">
        <v>24</v>
      </c>
      <c r="C195" s="16" t="s">
        <v>66</v>
      </c>
      <c r="D195" s="33">
        <v>3</v>
      </c>
      <c r="E195" s="7">
        <f>VLOOKUP(C195,'[5]TABULADORES CONTRATO CONF'!$A$6:$M$20,2,FALSE)</f>
        <v>7773</v>
      </c>
      <c r="F195" s="8">
        <f>VLOOKUP(C195,'[5]TABULADORES CONTRATO CONF'!$A$6:$G$20,7,FALSE)</f>
        <v>4355</v>
      </c>
      <c r="G195" s="8">
        <f>E195+F195</f>
        <v>12128</v>
      </c>
      <c r="H195" s="8">
        <f>VLOOKUP(C195,'[5]TABULADORES CONTRATO CONF'!$A$6:$J$20,10,FALSE)</f>
        <v>207.5</v>
      </c>
      <c r="I195" s="8">
        <f>VLOOKUP(C195,'[5]TABULADORES CONTRATO CONF'!$A$6:$K$20,11,FALSE)</f>
        <v>320.39999999999998</v>
      </c>
      <c r="J195" s="8">
        <f>(G195-H195-I195)*12</f>
        <v>139201.20000000001</v>
      </c>
    </row>
    <row r="196" spans="1:10" ht="14.25" customHeight="1" x14ac:dyDescent="0.25">
      <c r="A196" s="10" t="s">
        <v>134</v>
      </c>
      <c r="B196" s="10" t="s">
        <v>22</v>
      </c>
      <c r="C196" s="16" t="s">
        <v>49</v>
      </c>
      <c r="D196" s="33">
        <v>2</v>
      </c>
      <c r="E196" s="7">
        <f>VLOOKUP(C196,'[3]TAB CONF MENSUAL EST MIN'!$A$6:$N$20,2,FALSE)</f>
        <v>10007</v>
      </c>
      <c r="F196" s="8">
        <f>VLOOKUP(C196,'[3]TAB CONF MENSUAL EST MIN'!$A$6:$N$20,8,FALSE)</f>
        <v>4553</v>
      </c>
      <c r="G196" s="8">
        <f>E196+F196</f>
        <v>14560</v>
      </c>
      <c r="H196" s="8">
        <f>VLOOKUP(C196,'[3]TAB CONF MENSUAL EST MIN'!$A$6:$L$20,12,FALSE )</f>
        <v>1759</v>
      </c>
      <c r="I196" s="8">
        <f>VLOOKUP(C196,'[3]TAB CONF MENSUAL EST MIN'!$A$6:$N$20,11,FALSE)</f>
        <v>412.5</v>
      </c>
      <c r="J196" s="8">
        <f>(G196-H196-I196)*12</f>
        <v>148662</v>
      </c>
    </row>
    <row r="197" spans="1:10" ht="14.25" customHeight="1" x14ac:dyDescent="0.25">
      <c r="A197" s="10" t="s">
        <v>134</v>
      </c>
      <c r="B197" s="10" t="s">
        <v>24</v>
      </c>
      <c r="C197" s="16" t="s">
        <v>23</v>
      </c>
      <c r="D197" s="33">
        <v>2</v>
      </c>
      <c r="E197" s="7">
        <f>VLOOKUP(C197,'[5]TABULADORES CONTRATO CONF'!$A$6:$M$20,2,FALSE)</f>
        <v>9394</v>
      </c>
      <c r="F197" s="8">
        <f>VLOOKUP(C197,'[5]TABULADORES CONTRATO CONF'!$A$6:$G$20,7,FALSE)</f>
        <v>4477</v>
      </c>
      <c r="G197" s="8">
        <f>E197+F197</f>
        <v>13871</v>
      </c>
      <c r="H197" s="8">
        <f>VLOOKUP(C197,'[5]TABULADORES CONTRATO CONF'!$A$6:$J$20,10,FALSE)</f>
        <v>783.4</v>
      </c>
      <c r="I197" s="8">
        <f>VLOOKUP(C197,'[5]TABULADORES CONTRATO CONF'!$A$6:$K$20,11,FALSE)</f>
        <v>387.2</v>
      </c>
      <c r="J197" s="8">
        <f>(G197-H197-I197)*12</f>
        <v>152404.79999999999</v>
      </c>
    </row>
    <row r="198" spans="1:10" ht="14.25" customHeight="1" x14ac:dyDescent="0.25">
      <c r="A198" s="10" t="s">
        <v>135</v>
      </c>
      <c r="B198" s="10" t="s">
        <v>22</v>
      </c>
      <c r="C198" s="16" t="s">
        <v>25</v>
      </c>
      <c r="D198" s="33">
        <v>1</v>
      </c>
      <c r="E198" s="7">
        <f>VLOOKUP(C198,'[3]TAB CONF MENSUAL EST MIN'!$A$6:$N$20,2,FALSE)</f>
        <v>8297</v>
      </c>
      <c r="F198" s="8">
        <f>VLOOKUP(C198,'[3]TAB CONF MENSUAL EST MIN'!$A$6:$N$20,8,FALSE)</f>
        <v>4385</v>
      </c>
      <c r="G198" s="8">
        <f>E198+F198</f>
        <v>12682</v>
      </c>
      <c r="H198" s="8">
        <f>VLOOKUP(C198,'[3]TAB CONF MENSUAL EST MIN'!$A$6:$L$20,12,FALSE )</f>
        <v>1014.4000000000001</v>
      </c>
      <c r="I198" s="8">
        <f>VLOOKUP(C198,'[3]TAB CONF MENSUAL EST MIN'!$A$6:$N$20,11,FALSE)</f>
        <v>342</v>
      </c>
      <c r="J198" s="8">
        <f>(G198-H198-I198)*12</f>
        <v>135907.20000000001</v>
      </c>
    </row>
    <row r="199" spans="1:10" ht="14.25" customHeight="1" x14ac:dyDescent="0.25">
      <c r="A199" s="10" t="s">
        <v>135</v>
      </c>
      <c r="B199" s="10" t="s">
        <v>24</v>
      </c>
      <c r="C199" s="16" t="s">
        <v>25</v>
      </c>
      <c r="D199" s="33">
        <v>1</v>
      </c>
      <c r="E199" s="7">
        <f>VLOOKUP(C199,'[5]TABULADORES CONTRATO CONF'!$A$6:$M$20,2,FALSE)</f>
        <v>8297</v>
      </c>
      <c r="F199" s="8">
        <f>VLOOKUP(C199,'[5]TABULADORES CONTRATO CONF'!$A$6:$G$20,7,FALSE)</f>
        <v>4385</v>
      </c>
      <c r="G199" s="8">
        <f>E199+F199</f>
        <v>12682</v>
      </c>
      <c r="H199" s="8">
        <f>VLOOKUP(C199,'[5]TABULADORES CONTRATO CONF'!$A$6:$J$20,10,FALSE)</f>
        <v>267.7</v>
      </c>
      <c r="I199" s="8">
        <f>VLOOKUP(C199,'[5]TABULADORES CONTRATO CONF'!$A$6:$K$20,11,FALSE)</f>
        <v>342</v>
      </c>
      <c r="J199" s="8">
        <f>(G199-H199-I199)*12</f>
        <v>144867.59999999998</v>
      </c>
    </row>
    <row r="200" spans="1:10" ht="14.25" customHeight="1" x14ac:dyDescent="0.25">
      <c r="A200" s="10" t="s">
        <v>136</v>
      </c>
      <c r="B200" s="10" t="s">
        <v>22</v>
      </c>
      <c r="C200" s="16" t="s">
        <v>76</v>
      </c>
      <c r="D200" s="33">
        <v>34</v>
      </c>
      <c r="E200" s="7">
        <f>VLOOKUP(C200,'[3]TAB CONF MENSUAL EST MIN'!$A$6:$N$20,2,FALSE)</f>
        <v>5236</v>
      </c>
      <c r="F200" s="8">
        <f>VLOOKUP(C200,'[3]TAB CONF MENSUAL EST MIN'!$A$6:$N$20,8,FALSE)</f>
        <v>4212</v>
      </c>
      <c r="G200" s="8">
        <f>E200+F200</f>
        <v>9448</v>
      </c>
      <c r="H200" s="8">
        <f>VLOOKUP(C200,'[3]TAB CONF MENSUAL EST MIN'!$A$6:$L$20,12,FALSE )</f>
        <v>471.2</v>
      </c>
      <c r="I200" s="8">
        <f>VLOOKUP(C200,'[3]TAB CONF MENSUAL EST MIN'!$A$6:$N$20,11,FALSE)</f>
        <v>215.8</v>
      </c>
      <c r="J200" s="8">
        <f>(G200-H200-I200)*12</f>
        <v>105132</v>
      </c>
    </row>
    <row r="201" spans="1:10" ht="14.25" customHeight="1" x14ac:dyDescent="0.25">
      <c r="A201" s="10" t="s">
        <v>136</v>
      </c>
      <c r="B201" s="10" t="s">
        <v>24</v>
      </c>
      <c r="C201" s="16" t="s">
        <v>76</v>
      </c>
      <c r="D201" s="33">
        <v>26</v>
      </c>
      <c r="E201" s="7">
        <f>VLOOKUP(C201,'[5]TABULADORES CONTRATO CONF'!$A$6:$M$20,2,FALSE)</f>
        <v>5236</v>
      </c>
      <c r="F201" s="8">
        <f>VLOOKUP(C201,'[5]TABULADORES CONTRATO CONF'!$A$6:$G$20,7,FALSE)</f>
        <v>4212</v>
      </c>
      <c r="G201" s="8">
        <f>E201+F201</f>
        <v>9448</v>
      </c>
      <c r="H201" s="8">
        <f>VLOOKUP(C201,'[5]TABULADORES CONTRATO CONF'!$A$6:$J$20,10,FALSE)</f>
        <v>0</v>
      </c>
      <c r="I201" s="8">
        <f>VLOOKUP(C201,'[5]TABULADORES CONTRATO CONF'!$A$6:$K$20,11,FALSE)</f>
        <v>215.8</v>
      </c>
      <c r="J201" s="8">
        <f>(G201-H201-I201)*12</f>
        <v>110786.40000000001</v>
      </c>
    </row>
    <row r="202" spans="1:10" ht="14.25" customHeight="1" x14ac:dyDescent="0.25">
      <c r="A202" s="10" t="s">
        <v>136</v>
      </c>
      <c r="B202" s="10" t="s">
        <v>47</v>
      </c>
      <c r="C202" s="11" t="s">
        <v>76</v>
      </c>
      <c r="D202" s="33">
        <v>1</v>
      </c>
      <c r="E202" s="7">
        <f>VLOOKUP(C202,'[4]TABULADORES CONTRATO- CONT'!$A$6:$K$18,2,FALSE)</f>
        <v>4770</v>
      </c>
      <c r="F202" s="8">
        <f>VLOOKUP(C202,'[4]TABULADORES CONTRATO- CONT'!$A$6:$F$18,6,FALSE)</f>
        <v>3376</v>
      </c>
      <c r="G202" s="8">
        <f>E202+F202</f>
        <v>8146</v>
      </c>
      <c r="H202" s="8">
        <f>VLOOKUP(C202,'[4]TABULADORES CONTRATO- CONT'!$A$6:$I$18,9,FALSE)</f>
        <v>0</v>
      </c>
      <c r="I202" s="8">
        <f>VLOOKUP(C202,'[4]TABULADORES CONTRATO- CONT'!$A$6:$H$18,8,FALSE )</f>
        <v>196.6</v>
      </c>
      <c r="J202" s="8">
        <f t="shared" ref="J202:J203" si="65">(G202-H202-I202)*12</f>
        <v>95392.799999999988</v>
      </c>
    </row>
    <row r="203" spans="1:10" ht="14.25" customHeight="1" x14ac:dyDescent="0.25">
      <c r="A203" s="10" t="s">
        <v>137</v>
      </c>
      <c r="B203" s="10" t="s">
        <v>22</v>
      </c>
      <c r="C203" s="16" t="s">
        <v>27</v>
      </c>
      <c r="D203" s="33">
        <v>4</v>
      </c>
      <c r="E203" s="7">
        <f>VLOOKUP(C203,'[3]TAB CONF MENSUAL EST MIN'!$A$6:$N$20,2,FALSE)</f>
        <v>10374</v>
      </c>
      <c r="F203" s="8">
        <f>VLOOKUP(C203,'[3]TAB CONF MENSUAL EST MIN'!$A$6:$N$20,8,FALSE)</f>
        <v>4624</v>
      </c>
      <c r="G203" s="8">
        <f>E203+F203</f>
        <v>14998</v>
      </c>
      <c r="H203" s="8">
        <f>VLOOKUP(C203,'[3]TAB CONF MENSUAL EST MIN'!$A$6:$L$20,12,FALSE )</f>
        <v>1845.6</v>
      </c>
      <c r="I203" s="8">
        <f>VLOOKUP(C203,'[3]TAB CONF MENSUAL EST MIN'!$A$6:$N$20,11,FALSE)</f>
        <v>427.6</v>
      </c>
      <c r="J203" s="8">
        <f t="shared" si="65"/>
        <v>152697.59999999998</v>
      </c>
    </row>
    <row r="204" spans="1:10" ht="14.25" customHeight="1" x14ac:dyDescent="0.25">
      <c r="A204" s="10" t="s">
        <v>137</v>
      </c>
      <c r="B204" s="10" t="s">
        <v>24</v>
      </c>
      <c r="C204" s="16" t="s">
        <v>27</v>
      </c>
      <c r="D204" s="33">
        <v>10</v>
      </c>
      <c r="E204" s="7">
        <f>VLOOKUP(C204,'[5]TABULADORES CONTRATO CONF'!$A$6:$M$20,2,FALSE)</f>
        <v>10374</v>
      </c>
      <c r="F204" s="8">
        <f>VLOOKUP(C204,'[5]TABULADORES CONTRATO CONF'!$A$6:$G$20,7,FALSE)</f>
        <v>4624</v>
      </c>
      <c r="G204" s="8">
        <f>E204+F204</f>
        <v>14998</v>
      </c>
      <c r="H204" s="8">
        <f>VLOOKUP(C204,'[5]TABULADORES CONTRATO CONF'!$A$6:$J$20,10,FALSE)</f>
        <v>911.9</v>
      </c>
      <c r="I204" s="8">
        <f>VLOOKUP(C204,'[5]TABULADORES CONTRATO CONF'!$A$6:$K$20,11,FALSE)</f>
        <v>427.6</v>
      </c>
      <c r="J204" s="8">
        <f>(G204-H204-I204)*12</f>
        <v>163902</v>
      </c>
    </row>
    <row r="205" spans="1:10" ht="14.25" customHeight="1" x14ac:dyDescent="0.25">
      <c r="A205" s="10" t="s">
        <v>137</v>
      </c>
      <c r="B205" s="10" t="s">
        <v>52</v>
      </c>
      <c r="C205" s="11" t="s">
        <v>57</v>
      </c>
      <c r="D205" s="33">
        <v>2</v>
      </c>
      <c r="E205" s="7">
        <f>VLOOKUP(C205,'[6]TABU MMS (CORRECTO) '!$A$7:$M$19,2,FALSE)</f>
        <v>6930</v>
      </c>
      <c r="F205" s="8">
        <f>VLOOKUP(C205,'[6]TABU MMS (CORRECTO) '!$A$7:$F$19,6,FALSE)</f>
        <v>8962</v>
      </c>
      <c r="G205" s="8">
        <f t="shared" ref="G205:G212" si="66">E205+F205</f>
        <v>15892</v>
      </c>
      <c r="H205" s="8">
        <f>VLOOKUP(C205,'[6]TABU MMS (CORRECTO) '!$A$7:$H$19,8,FALSE)</f>
        <v>1472</v>
      </c>
      <c r="I205" s="8">
        <f>VLOOKUP(C205,'[6]TABU MMS (CORRECTO) '!$A$7:$I$19,9,FALSE)</f>
        <v>285.60000000000002</v>
      </c>
      <c r="J205" s="8">
        <f t="shared" ref="J205:J212" si="67">(G205-H205-I205)*12</f>
        <v>169612.79999999999</v>
      </c>
    </row>
    <row r="206" spans="1:10" ht="14.25" customHeight="1" x14ac:dyDescent="0.25">
      <c r="A206" s="10" t="s">
        <v>138</v>
      </c>
      <c r="B206" s="10" t="s">
        <v>52</v>
      </c>
      <c r="C206" s="11" t="s">
        <v>53</v>
      </c>
      <c r="D206" s="33">
        <v>31</v>
      </c>
      <c r="E206" s="7">
        <f>VLOOKUP(C206,'[6]TABU MMS (CORRECTO) '!$A$7:$M$19,2,FALSE)</f>
        <v>6890</v>
      </c>
      <c r="F206" s="8">
        <f>VLOOKUP(C206,'[6]TABU MMS (CORRECTO) '!$A$7:$F$19,6,FALSE)</f>
        <v>6437</v>
      </c>
      <c r="G206" s="8">
        <f t="shared" si="66"/>
        <v>13327</v>
      </c>
      <c r="H206" s="8">
        <f>VLOOKUP(C206,'[6]TABU MMS (CORRECTO) '!$A$7:$H$19,8,FALSE)</f>
        <v>1030.5999999999999</v>
      </c>
      <c r="I206" s="8">
        <f>VLOOKUP(C206,'[6]TABU MMS (CORRECTO) '!$A$7:$I$19,9,FALSE)</f>
        <v>284</v>
      </c>
      <c r="J206" s="8">
        <f t="shared" si="67"/>
        <v>144148.79999999999</v>
      </c>
    </row>
    <row r="207" spans="1:10" ht="14.25" customHeight="1" x14ac:dyDescent="0.25">
      <c r="A207" s="10" t="s">
        <v>139</v>
      </c>
      <c r="B207" s="10" t="s">
        <v>52</v>
      </c>
      <c r="C207" s="11" t="s">
        <v>55</v>
      </c>
      <c r="D207" s="33">
        <v>72</v>
      </c>
      <c r="E207" s="7">
        <f>VLOOKUP(C207,'[6]TABU MMS (CORRECTO) '!$A$7:$M$19,2,FALSE)</f>
        <v>6850</v>
      </c>
      <c r="F207" s="8">
        <f>VLOOKUP(C207,'[6]TABU MMS (CORRECTO) '!$A$7:$F$19,6,FALSE)</f>
        <v>4237</v>
      </c>
      <c r="G207" s="8">
        <f t="shared" si="66"/>
        <v>11087</v>
      </c>
      <c r="H207" s="8">
        <f>VLOOKUP(C207,'[6]TABU MMS (CORRECTO) '!$A$7:$H$19,8,FALSE)</f>
        <v>743</v>
      </c>
      <c r="I207" s="8">
        <f>VLOOKUP(C207,'[6]TABU MMS (CORRECTO) '!$A$7:$I$19,9,FALSE)</f>
        <v>282.3</v>
      </c>
      <c r="J207" s="8">
        <f t="shared" si="67"/>
        <v>120740.40000000001</v>
      </c>
    </row>
    <row r="208" spans="1:10" ht="14.25" customHeight="1" x14ac:dyDescent="0.25">
      <c r="A208" s="10" t="s">
        <v>139</v>
      </c>
      <c r="B208" s="10" t="s">
        <v>52</v>
      </c>
      <c r="C208" s="11" t="s">
        <v>105</v>
      </c>
      <c r="D208" s="33">
        <v>6</v>
      </c>
      <c r="E208" s="7">
        <f>VLOOKUP(C208,'[6]TABU MMS (CORRECTO) '!$A$7:$M$19,2,FALSE)</f>
        <v>6870</v>
      </c>
      <c r="F208" s="8">
        <f>VLOOKUP(C208,'[6]TABU MMS (CORRECTO) '!$A$7:$F$19,6,FALSE)</f>
        <v>4684</v>
      </c>
      <c r="G208" s="8">
        <f t="shared" si="66"/>
        <v>11554</v>
      </c>
      <c r="H208" s="8">
        <f>VLOOKUP(C208,'[6]TABU MMS (CORRECTO) '!$A$7:$H$19,8,FALSE)</f>
        <v>793.9</v>
      </c>
      <c r="I208" s="8">
        <f>VLOOKUP(C208,'[6]TABU MMS (CORRECTO) '!$A$7:$I$19,9,FALSE)</f>
        <v>283.2</v>
      </c>
      <c r="J208" s="8">
        <f t="shared" si="67"/>
        <v>125722.79999999999</v>
      </c>
    </row>
    <row r="209" spans="1:10" ht="14.25" customHeight="1" x14ac:dyDescent="0.25">
      <c r="A209" s="10" t="s">
        <v>139</v>
      </c>
      <c r="B209" s="10" t="s">
        <v>52</v>
      </c>
      <c r="C209" s="11" t="s">
        <v>53</v>
      </c>
      <c r="D209" s="33">
        <v>758</v>
      </c>
      <c r="E209" s="7">
        <f>VLOOKUP(C209,'[6]TABU MMS (CORRECTO) '!$A$7:$M$19,2,FALSE)</f>
        <v>6890</v>
      </c>
      <c r="F209" s="8">
        <f>VLOOKUP(C209,'[6]TABU MMS (CORRECTO) '!$A$7:$F$19,6,FALSE)</f>
        <v>6437</v>
      </c>
      <c r="G209" s="8">
        <f t="shared" si="66"/>
        <v>13327</v>
      </c>
      <c r="H209" s="8">
        <f>VLOOKUP(C209,'[6]TABU MMS (CORRECTO) '!$A$7:$H$19,8,FALSE)</f>
        <v>1030.5999999999999</v>
      </c>
      <c r="I209" s="8">
        <f>VLOOKUP(C209,'[6]TABU MMS (CORRECTO) '!$A$7:$I$19,9,FALSE)</f>
        <v>284</v>
      </c>
      <c r="J209" s="8">
        <f t="shared" si="67"/>
        <v>144148.79999999999</v>
      </c>
    </row>
    <row r="210" spans="1:10" ht="14.25" customHeight="1" x14ac:dyDescent="0.25">
      <c r="A210" s="10" t="s">
        <v>139</v>
      </c>
      <c r="B210" s="10" t="s">
        <v>52</v>
      </c>
      <c r="C210" s="11" t="s">
        <v>56</v>
      </c>
      <c r="D210" s="33">
        <v>1</v>
      </c>
      <c r="E210" s="7">
        <f>VLOOKUP(C210,'[6]TABU MMS (CORRECTO) '!$A$7:$M$19,2,FALSE)</f>
        <v>6910</v>
      </c>
      <c r="F210" s="8">
        <f>VLOOKUP(C210,'[6]TABU MMS (CORRECTO) '!$A$7:$F$19,6,FALSE)</f>
        <v>7649</v>
      </c>
      <c r="G210" s="8">
        <f t="shared" si="66"/>
        <v>14559</v>
      </c>
      <c r="H210" s="8">
        <f>VLOOKUP(C210,'[6]TABU MMS (CORRECTO) '!$A$7:$H$19,8,FALSE)</f>
        <v>1233.0999999999999</v>
      </c>
      <c r="I210" s="8">
        <f>VLOOKUP(C210,'[6]TABU MMS (CORRECTO) '!$A$7:$I$19,9,FALSE)</f>
        <v>284.8</v>
      </c>
      <c r="J210" s="8">
        <f t="shared" si="67"/>
        <v>156493.20000000001</v>
      </c>
    </row>
    <row r="211" spans="1:10" ht="14.25" customHeight="1" x14ac:dyDescent="0.25">
      <c r="A211" s="10" t="s">
        <v>140</v>
      </c>
      <c r="B211" s="10" t="s">
        <v>52</v>
      </c>
      <c r="C211" s="11" t="s">
        <v>61</v>
      </c>
      <c r="D211" s="33">
        <v>1</v>
      </c>
      <c r="E211" s="7">
        <f>VLOOKUP(C211,'[6]TABU MMS (CORRECTO) '!$A$7:$M$19,2,FALSE)</f>
        <v>18230</v>
      </c>
      <c r="F211" s="8">
        <f>VLOOKUP(C211,'[6]TABU MMS (CORRECTO) '!$A$7:$F$19,6,FALSE)</f>
        <v>27872</v>
      </c>
      <c r="G211" s="8">
        <f t="shared" si="66"/>
        <v>46102</v>
      </c>
      <c r="H211" s="8">
        <f>VLOOKUP(C211,'[6]TABU MMS (CORRECTO) '!$A$7:$H$19,8,FALSE)</f>
        <v>8184.6</v>
      </c>
      <c r="I211" s="8">
        <f>VLOOKUP(C211,'[6]TABU MMS (CORRECTO) '!$A$7:$I$19,9,FALSE)</f>
        <v>751.4</v>
      </c>
      <c r="J211" s="8">
        <f t="shared" si="67"/>
        <v>445992</v>
      </c>
    </row>
    <row r="212" spans="1:10" ht="14.25" customHeight="1" x14ac:dyDescent="0.25">
      <c r="A212" s="10" t="s">
        <v>141</v>
      </c>
      <c r="B212" s="10" t="s">
        <v>52</v>
      </c>
      <c r="C212" s="11" t="s">
        <v>60</v>
      </c>
      <c r="D212" s="33">
        <v>1</v>
      </c>
      <c r="E212" s="7">
        <f>VLOOKUP(C212,'[6]TABU MMS (CORRECTO) '!$A$7:$M$19,2,FALSE)</f>
        <v>7885</v>
      </c>
      <c r="F212" s="8">
        <f>VLOOKUP(C212,'[6]TABU MMS (CORRECTO) '!$A$7:$F$19,6,FALSE)</f>
        <v>13240</v>
      </c>
      <c r="G212" s="8">
        <f t="shared" si="66"/>
        <v>21125</v>
      </c>
      <c r="H212" s="8">
        <f>VLOOKUP(C212,'[6]TABU MMS (CORRECTO) '!$A$7:$H$19,8,FALSE)</f>
        <v>2557.4</v>
      </c>
      <c r="I212" s="8">
        <f>VLOOKUP(C212,'[6]TABU MMS (CORRECTO) '!$A$7:$I$19,9,FALSE)</f>
        <v>325</v>
      </c>
      <c r="J212" s="8">
        <f t="shared" si="67"/>
        <v>218911.19999999998</v>
      </c>
    </row>
    <row r="213" spans="1:10" ht="14.25" customHeight="1" x14ac:dyDescent="0.25">
      <c r="A213" s="10" t="s">
        <v>142</v>
      </c>
      <c r="B213" s="10" t="s">
        <v>22</v>
      </c>
      <c r="C213" s="16" t="s">
        <v>27</v>
      </c>
      <c r="D213" s="33">
        <v>1</v>
      </c>
      <c r="E213" s="7">
        <f>VLOOKUP(C213,'[3]TAB CONF MENSUAL EST MIN'!$A$6:$N$20,2,FALSE)</f>
        <v>10374</v>
      </c>
      <c r="F213" s="8">
        <f>VLOOKUP(C213,'[3]TAB CONF MENSUAL EST MIN'!$A$6:$N$20,8,FALSE)</f>
        <v>4624</v>
      </c>
      <c r="G213" s="8">
        <f>E213+F213</f>
        <v>14998</v>
      </c>
      <c r="H213" s="8">
        <f>VLOOKUP(C213,'[3]TAB CONF MENSUAL EST MIN'!$A$6:$L$20,12,FALSE )</f>
        <v>1845.6</v>
      </c>
      <c r="I213" s="8">
        <f>VLOOKUP(C213,'[3]TAB CONF MENSUAL EST MIN'!$A$6:$N$20,11,FALSE)</f>
        <v>427.6</v>
      </c>
      <c r="J213" s="8">
        <f>(G213-H213-I213)*12</f>
        <v>152697.59999999998</v>
      </c>
    </row>
    <row r="214" spans="1:10" ht="14.25" customHeight="1" x14ac:dyDescent="0.25">
      <c r="A214" s="10" t="s">
        <v>142</v>
      </c>
      <c r="B214" s="10" t="s">
        <v>24</v>
      </c>
      <c r="C214" s="16" t="s">
        <v>27</v>
      </c>
      <c r="D214" s="33">
        <v>1</v>
      </c>
      <c r="E214" s="7">
        <f>VLOOKUP(C214,'[5]TABULADORES CONTRATO CONF'!$A$6:$M$20,2,FALSE)</f>
        <v>10374</v>
      </c>
      <c r="F214" s="8">
        <f>VLOOKUP(C214,'[5]TABULADORES CONTRATO CONF'!$A$6:$G$20,7,FALSE)</f>
        <v>4624</v>
      </c>
      <c r="G214" s="8">
        <f>E214+F214</f>
        <v>14998</v>
      </c>
      <c r="H214" s="8">
        <f>VLOOKUP(C214,'[5]TABULADORES CONTRATO CONF'!$A$6:$J$20,10,FALSE)</f>
        <v>911.9</v>
      </c>
      <c r="I214" s="8">
        <f>VLOOKUP(C214,'[5]TABULADORES CONTRATO CONF'!$A$6:$K$20,11,FALSE)</f>
        <v>427.6</v>
      </c>
      <c r="J214" s="8">
        <f>(G214-H214-I214)*12</f>
        <v>163902</v>
      </c>
    </row>
    <row r="215" spans="1:10" ht="14.25" customHeight="1" x14ac:dyDescent="0.25">
      <c r="A215" s="10" t="s">
        <v>143</v>
      </c>
      <c r="B215" s="10" t="s">
        <v>52</v>
      </c>
      <c r="C215" s="11" t="s">
        <v>59</v>
      </c>
      <c r="D215" s="33">
        <v>18</v>
      </c>
      <c r="E215" s="7">
        <f>VLOOKUP(C215,'[6]TABU MMS (CORRECTO) '!$A$7:$M$19,2,FALSE)</f>
        <v>6970</v>
      </c>
      <c r="F215" s="8">
        <f>VLOOKUP(C215,'[6]TABU MMS (CORRECTO) '!$A$7:$F$19,6,FALSE)</f>
        <v>11297</v>
      </c>
      <c r="G215" s="8">
        <f>E215+F215</f>
        <v>18267</v>
      </c>
      <c r="H215" s="8">
        <f>VLOOKUP(C215,'[6]TABU MMS (CORRECTO) '!$A$7:$H$19,8,FALSE)</f>
        <v>1947</v>
      </c>
      <c r="I215" s="8">
        <f>VLOOKUP(C215,'[6]TABU MMS (CORRECTO) '!$A$7:$I$19,9,FALSE)</f>
        <v>287.3</v>
      </c>
      <c r="J215" s="8">
        <f>(G215-H215-I215)*12</f>
        <v>192392.40000000002</v>
      </c>
    </row>
    <row r="216" spans="1:10" ht="14.25" customHeight="1" x14ac:dyDescent="0.25">
      <c r="A216" s="10" t="s">
        <v>144</v>
      </c>
      <c r="B216" s="10" t="s">
        <v>22</v>
      </c>
      <c r="C216" s="16" t="s">
        <v>27</v>
      </c>
      <c r="D216" s="33">
        <v>329</v>
      </c>
      <c r="E216" s="7">
        <f>VLOOKUP(C216,'[3]TAB CONF MENSUAL EST MIN'!$A$6:$N$20,2,FALSE)</f>
        <v>10374</v>
      </c>
      <c r="F216" s="8">
        <f>VLOOKUP(C216,'[3]TAB CONF MENSUAL EST MIN'!$A$6:$N$20,8,FALSE)</f>
        <v>4624</v>
      </c>
      <c r="G216" s="8">
        <f>E216+F216</f>
        <v>14998</v>
      </c>
      <c r="H216" s="8">
        <f>VLOOKUP(C216,'[3]TAB CONF MENSUAL EST MIN'!$A$6:$L$20,12,FALSE )</f>
        <v>1845.6</v>
      </c>
      <c r="I216" s="8">
        <f>VLOOKUP(C216,'[3]TAB CONF MENSUAL EST MIN'!$A$6:$N$20,11,FALSE)</f>
        <v>427.6</v>
      </c>
      <c r="J216" s="8">
        <f>(G216-H216-I216)*12</f>
        <v>152697.59999999998</v>
      </c>
    </row>
    <row r="217" spans="1:10" ht="14.25" customHeight="1" x14ac:dyDescent="0.25">
      <c r="A217" s="10" t="s">
        <v>144</v>
      </c>
      <c r="B217" s="10" t="s">
        <v>24</v>
      </c>
      <c r="C217" s="16" t="s">
        <v>27</v>
      </c>
      <c r="D217" s="33">
        <v>339</v>
      </c>
      <c r="E217" s="7">
        <f>VLOOKUP(C217,'[5]TABULADORES CONTRATO CONF'!$A$6:$M$20,2,FALSE)</f>
        <v>10374</v>
      </c>
      <c r="F217" s="8">
        <f>VLOOKUP(C217,'[5]TABULADORES CONTRATO CONF'!$A$6:$G$20,7,FALSE)</f>
        <v>4624</v>
      </c>
      <c r="G217" s="8">
        <f>E217+F217</f>
        <v>14998</v>
      </c>
      <c r="H217" s="8">
        <f>VLOOKUP(C217,'[5]TABULADORES CONTRATO CONF'!$A$6:$J$20,10,FALSE)</f>
        <v>911.9</v>
      </c>
      <c r="I217" s="8">
        <f>VLOOKUP(C217,'[5]TABULADORES CONTRATO CONF'!$A$6:$K$20,11,FALSE)</f>
        <v>427.6</v>
      </c>
      <c r="J217" s="8">
        <f>(G217-H217-I217)*12</f>
        <v>163902</v>
      </c>
    </row>
    <row r="218" spans="1:10" ht="14.25" customHeight="1" x14ac:dyDescent="0.25">
      <c r="A218" s="10" t="s">
        <v>145</v>
      </c>
      <c r="B218" s="10" t="s">
        <v>52</v>
      </c>
      <c r="C218" s="11" t="s">
        <v>57</v>
      </c>
      <c r="D218" s="33">
        <v>37</v>
      </c>
      <c r="E218" s="7">
        <f>VLOOKUP(C218,'[6]TABU MMS (CORRECTO) '!$A$7:$M$19,2,FALSE)</f>
        <v>6930</v>
      </c>
      <c r="F218" s="8">
        <f>VLOOKUP(C218,'[6]TABU MMS (CORRECTO) '!$A$7:$F$19,6,FALSE)</f>
        <v>8962</v>
      </c>
      <c r="G218" s="8">
        <f t="shared" ref="G218:G220" si="68">E218+F218</f>
        <v>15892</v>
      </c>
      <c r="H218" s="8">
        <f>VLOOKUP(C218,'[6]TABU MMS (CORRECTO) '!$A$7:$H$19,8,FALSE)</f>
        <v>1472</v>
      </c>
      <c r="I218" s="8">
        <f>VLOOKUP(C218,'[6]TABU MMS (CORRECTO) '!$A$7:$I$19,9,FALSE)</f>
        <v>285.60000000000002</v>
      </c>
      <c r="J218" s="8">
        <f t="shared" ref="J218:J220" si="69">(G218-H218-I218)*12</f>
        <v>169612.79999999999</v>
      </c>
    </row>
    <row r="219" spans="1:10" ht="14.25" customHeight="1" x14ac:dyDescent="0.25">
      <c r="A219" s="10" t="s">
        <v>145</v>
      </c>
      <c r="B219" s="10" t="s">
        <v>52</v>
      </c>
      <c r="C219" s="11" t="s">
        <v>58</v>
      </c>
      <c r="D219" s="33">
        <v>23</v>
      </c>
      <c r="E219" s="7">
        <f>VLOOKUP(C219,'[6]TABU MMS (CORRECTO) '!$A$7:$M$19,2,FALSE)</f>
        <v>6950</v>
      </c>
      <c r="F219" s="8">
        <f>VLOOKUP(C219,'[6]TABU MMS (CORRECTO) '!$A$7:$F$19,6,FALSE)</f>
        <v>9942</v>
      </c>
      <c r="G219" s="8">
        <f t="shared" si="68"/>
        <v>16892</v>
      </c>
      <c r="H219" s="8">
        <f>VLOOKUP(C219,'[6]TABU MMS (CORRECTO) '!$A$7:$H$19,8,FALSE)</f>
        <v>1653.3</v>
      </c>
      <c r="I219" s="8">
        <f>VLOOKUP(C219,'[6]TABU MMS (CORRECTO) '!$A$7:$I$19,9,FALSE)</f>
        <v>286.5</v>
      </c>
      <c r="J219" s="8">
        <f t="shared" si="69"/>
        <v>179426.40000000002</v>
      </c>
    </row>
    <row r="220" spans="1:10" ht="14.25" customHeight="1" x14ac:dyDescent="0.25">
      <c r="A220" s="10" t="s">
        <v>145</v>
      </c>
      <c r="B220" s="10" t="s">
        <v>52</v>
      </c>
      <c r="C220" s="11" t="s">
        <v>59</v>
      </c>
      <c r="D220" s="33">
        <v>2</v>
      </c>
      <c r="E220" s="7">
        <f>VLOOKUP(C220,'[6]TABU MMS (CORRECTO) '!$A$7:$M$19,2,FALSE)</f>
        <v>6970</v>
      </c>
      <c r="F220" s="8">
        <f>VLOOKUP(C220,'[6]TABU MMS (CORRECTO) '!$A$7:$F$19,6,FALSE)</f>
        <v>11297</v>
      </c>
      <c r="G220" s="8">
        <f t="shared" si="68"/>
        <v>18267</v>
      </c>
      <c r="H220" s="8">
        <f>VLOOKUP(C220,'[6]TABU MMS (CORRECTO) '!$A$7:$H$19,8,FALSE)</f>
        <v>1947</v>
      </c>
      <c r="I220" s="8">
        <f>VLOOKUP(C220,'[6]TABU MMS (CORRECTO) '!$A$7:$I$19,9,FALSE)</f>
        <v>287.3</v>
      </c>
      <c r="J220" s="8">
        <f t="shared" si="69"/>
        <v>192392.40000000002</v>
      </c>
    </row>
    <row r="221" spans="1:10" ht="14.25" customHeight="1" x14ac:dyDescent="0.25">
      <c r="A221" s="10" t="s">
        <v>146</v>
      </c>
      <c r="B221" s="10" t="s">
        <v>22</v>
      </c>
      <c r="C221" s="16" t="s">
        <v>27</v>
      </c>
      <c r="D221" s="33">
        <v>2</v>
      </c>
      <c r="E221" s="7">
        <f>VLOOKUP(C221,'[3]TAB CONF MENSUAL EST MIN'!$A$6:$N$20,2,FALSE)</f>
        <v>10374</v>
      </c>
      <c r="F221" s="8">
        <f>VLOOKUP(C221,'[3]TAB CONF MENSUAL EST MIN'!$A$6:$N$20,8,FALSE)</f>
        <v>4624</v>
      </c>
      <c r="G221" s="8">
        <f>E221+F221</f>
        <v>14998</v>
      </c>
      <c r="H221" s="8">
        <f>VLOOKUP(C221,'[3]TAB CONF MENSUAL EST MIN'!$A$6:$L$20,12,FALSE )</f>
        <v>1845.6</v>
      </c>
      <c r="I221" s="8">
        <f>VLOOKUP(C221,'[3]TAB CONF MENSUAL EST MIN'!$A$6:$N$20,11,FALSE)</f>
        <v>427.6</v>
      </c>
      <c r="J221" s="8">
        <f>(G221-H221-I221)*12</f>
        <v>152697.59999999998</v>
      </c>
    </row>
    <row r="222" spans="1:10" ht="14.25" customHeight="1" x14ac:dyDescent="0.25">
      <c r="A222" s="10" t="s">
        <v>146</v>
      </c>
      <c r="B222" s="10" t="s">
        <v>24</v>
      </c>
      <c r="C222" s="16" t="s">
        <v>27</v>
      </c>
      <c r="D222" s="33">
        <v>18</v>
      </c>
      <c r="E222" s="7">
        <f>VLOOKUP(C222,'[5]TABULADORES CONTRATO CONF'!$A$6:$M$20,2,FALSE)</f>
        <v>10374</v>
      </c>
      <c r="F222" s="8">
        <f>VLOOKUP(C222,'[5]TABULADORES CONTRATO CONF'!$A$6:$G$20,7,FALSE)</f>
        <v>4624</v>
      </c>
      <c r="G222" s="8">
        <f>E222+F222</f>
        <v>14998</v>
      </c>
      <c r="H222" s="8">
        <f>VLOOKUP(C222,'[5]TABULADORES CONTRATO CONF'!$A$6:$J$20,10,FALSE)</f>
        <v>911.9</v>
      </c>
      <c r="I222" s="8">
        <f>VLOOKUP(C222,'[5]TABULADORES CONTRATO CONF'!$A$6:$K$20,11,FALSE)</f>
        <v>427.6</v>
      </c>
      <c r="J222" s="8">
        <f>(G222-H222-I222)*12</f>
        <v>163902</v>
      </c>
    </row>
    <row r="223" spans="1:10" ht="14.25" customHeight="1" x14ac:dyDescent="0.25">
      <c r="A223" s="10" t="s">
        <v>147</v>
      </c>
      <c r="B223" s="10" t="s">
        <v>52</v>
      </c>
      <c r="C223" s="11" t="s">
        <v>61</v>
      </c>
      <c r="D223" s="33">
        <v>1</v>
      </c>
      <c r="E223" s="7">
        <f>VLOOKUP(C223,'[6]TABU MMS (CORRECTO) '!$A$7:$M$19,2,FALSE)</f>
        <v>18230</v>
      </c>
      <c r="F223" s="8">
        <f>VLOOKUP(C223,'[6]TABU MMS (CORRECTO) '!$A$7:$F$19,6,FALSE)</f>
        <v>27872</v>
      </c>
      <c r="G223" s="8">
        <f>E223+F223</f>
        <v>46102</v>
      </c>
      <c r="H223" s="8">
        <f>VLOOKUP(C223,'[6]TABU MMS (CORRECTO) '!$A$7:$H$19,8,FALSE)</f>
        <v>8184.6</v>
      </c>
      <c r="I223" s="8">
        <f>VLOOKUP(C223,'[6]TABU MMS (CORRECTO) '!$A$7:$I$19,9,FALSE)</f>
        <v>751.4</v>
      </c>
      <c r="J223" s="8">
        <f>(G223-H223-I223)*12</f>
        <v>445992</v>
      </c>
    </row>
    <row r="224" spans="1:10" ht="14.25" customHeight="1" x14ac:dyDescent="0.25">
      <c r="A224" s="10" t="s">
        <v>148</v>
      </c>
      <c r="B224" s="10" t="s">
        <v>18</v>
      </c>
      <c r="C224" s="11" t="s">
        <v>69</v>
      </c>
      <c r="D224" s="33">
        <v>1</v>
      </c>
      <c r="E224" s="7">
        <f>VLOOKUP(C224,'[2]TAB BASE MENSUAL CON COMP'!$A$6:$P$44,2,FALSE)</f>
        <v>10392</v>
      </c>
      <c r="F224" s="7">
        <f>VLOOKUP(C224,'[2]TAB BASE MENSUAL CON COMP'!$A$6:$P$44,8,FALSE)</f>
        <v>17308</v>
      </c>
      <c r="G224" s="8">
        <f>E224+F224</f>
        <v>27700</v>
      </c>
      <c r="H224" s="7">
        <f>VLOOKUP(C224,'[2]TAB BASE MENSUAL CON COMP'!$A$6:$P$44,13,FALSE)</f>
        <v>2313.7000000000003</v>
      </c>
      <c r="I224" s="7">
        <f>VLOOKUP(C224,'[2]TAB BASE MENSUAL CON COMP'!$A$6:$P$44,12,FALSE)</f>
        <v>428.3</v>
      </c>
      <c r="J224" s="8">
        <f>(G224-H224-I224)*12</f>
        <v>299496</v>
      </c>
    </row>
    <row r="225" spans="1:10" ht="14.25" customHeight="1" x14ac:dyDescent="0.25">
      <c r="A225" s="10" t="s">
        <v>149</v>
      </c>
      <c r="B225" s="10" t="s">
        <v>24</v>
      </c>
      <c r="C225" s="16" t="s">
        <v>27</v>
      </c>
      <c r="D225" s="33">
        <v>8</v>
      </c>
      <c r="E225" s="7">
        <f>VLOOKUP(C225,'[5]TABULADORES CONTRATO CONF'!$A$6:$M$20,2,FALSE)</f>
        <v>10374</v>
      </c>
      <c r="F225" s="8">
        <f>VLOOKUP(C225,'[5]TABULADORES CONTRATO CONF'!$A$6:$G$20,7,FALSE)</f>
        <v>4624</v>
      </c>
      <c r="G225" s="8">
        <f>E225+F225</f>
        <v>14998</v>
      </c>
      <c r="H225" s="8">
        <f>VLOOKUP(C225,'[5]TABULADORES CONTRATO CONF'!$A$6:$J$20,10,FALSE)</f>
        <v>911.9</v>
      </c>
      <c r="I225" s="8">
        <f>VLOOKUP(C225,'[5]TABULADORES CONTRATO CONF'!$A$6:$K$20,11,FALSE)</f>
        <v>427.6</v>
      </c>
      <c r="J225" s="8">
        <f>(G225-H225-I225)*12</f>
        <v>163902</v>
      </c>
    </row>
    <row r="226" spans="1:10" ht="14.25" customHeight="1" x14ac:dyDescent="0.25">
      <c r="A226" s="10" t="s">
        <v>150</v>
      </c>
      <c r="B226" s="10" t="s">
        <v>22</v>
      </c>
      <c r="C226" s="16" t="s">
        <v>23</v>
      </c>
      <c r="D226" s="33">
        <v>2</v>
      </c>
      <c r="E226" s="7">
        <f>VLOOKUP(C226,'[3]TAB CONF MENSUAL EST MIN'!$A$6:$N$20,2,FALSE)</f>
        <v>9394</v>
      </c>
      <c r="F226" s="8">
        <f>VLOOKUP(C226,'[3]TAB CONF MENSUAL EST MIN'!$A$6:$N$20,8,FALSE)</f>
        <v>4477</v>
      </c>
      <c r="G226" s="8">
        <f>E226+F226</f>
        <v>13871</v>
      </c>
      <c r="H226" s="8">
        <f>VLOOKUP(C226,'[3]TAB CONF MENSUAL EST MIN'!$A$6:$L$20,12,FALSE )</f>
        <v>1628.9</v>
      </c>
      <c r="I226" s="8">
        <f>VLOOKUP(C226,'[3]TAB CONF MENSUAL EST MIN'!$A$6:$N$20,11,FALSE)</f>
        <v>387.2</v>
      </c>
      <c r="J226" s="8">
        <f>(G226-H226-I226)*12</f>
        <v>142258.79999999999</v>
      </c>
    </row>
    <row r="227" spans="1:10" ht="14.25" customHeight="1" x14ac:dyDescent="0.25">
      <c r="A227" s="10" t="s">
        <v>150</v>
      </c>
      <c r="B227" s="10" t="s">
        <v>24</v>
      </c>
      <c r="C227" s="16" t="s">
        <v>25</v>
      </c>
      <c r="D227" s="33">
        <v>11</v>
      </c>
      <c r="E227" s="7">
        <f>VLOOKUP(C227,'[5]TABULADORES CONTRATO CONF'!$A$6:$M$20,2,FALSE)</f>
        <v>8297</v>
      </c>
      <c r="F227" s="8">
        <f>VLOOKUP(C227,'[5]TABULADORES CONTRATO CONF'!$A$6:$G$20,7,FALSE)</f>
        <v>4385</v>
      </c>
      <c r="G227" s="8">
        <f>E227+F227</f>
        <v>12682</v>
      </c>
      <c r="H227" s="8">
        <f>VLOOKUP(C227,'[5]TABULADORES CONTRATO CONF'!$A$6:$J$20,10,FALSE)</f>
        <v>267.7</v>
      </c>
      <c r="I227" s="8">
        <f>VLOOKUP(C227,'[5]TABULADORES CONTRATO CONF'!$A$6:$K$20,11,FALSE)</f>
        <v>342</v>
      </c>
      <c r="J227" s="8">
        <f>(G227-H227-I227)*12</f>
        <v>144867.59999999998</v>
      </c>
    </row>
    <row r="228" spans="1:10" ht="14.25" customHeight="1" x14ac:dyDescent="0.25">
      <c r="A228" s="10" t="s">
        <v>151</v>
      </c>
      <c r="B228" s="10" t="s">
        <v>18</v>
      </c>
      <c r="C228" s="11" t="s">
        <v>19</v>
      </c>
      <c r="D228" s="33">
        <v>1</v>
      </c>
      <c r="E228" s="7">
        <f>VLOOKUP(C228,'[2]TAB BASE MENSUAL CON COMP'!$A$6:$P$44,2,FALSE)</f>
        <v>17471</v>
      </c>
      <c r="F228" s="7">
        <f>VLOOKUP(C228,'[2]TAB BASE MENSUAL CON COMP'!$A$6:$P$44,8,FALSE)</f>
        <v>26631</v>
      </c>
      <c r="G228" s="8">
        <f t="shared" ref="G228:G234" si="70">E228+F228</f>
        <v>44102</v>
      </c>
      <c r="H228" s="7">
        <f>VLOOKUP(C228,'[2]TAB BASE MENSUAL CON COMP'!$A$6:$P$44,13,FALSE)</f>
        <v>4616.3999999999996</v>
      </c>
      <c r="I228" s="7">
        <f>VLOOKUP(C228,'[2]TAB BASE MENSUAL CON COMP'!$A$6:$P$44,12,FALSE)</f>
        <v>720.1</v>
      </c>
      <c r="J228" s="8">
        <f t="shared" ref="J228:J232" si="71">(G228-H228-I228)*12</f>
        <v>465186</v>
      </c>
    </row>
    <row r="229" spans="1:10" ht="14.25" customHeight="1" x14ac:dyDescent="0.25">
      <c r="A229" s="10" t="s">
        <v>151</v>
      </c>
      <c r="B229" s="10" t="s">
        <v>18</v>
      </c>
      <c r="C229" s="11" t="s">
        <v>21</v>
      </c>
      <c r="D229" s="33">
        <v>1</v>
      </c>
      <c r="E229" s="7">
        <f>VLOOKUP(C229,'[2]TAB BASE MENSUAL CON COMP'!$A$6:$P$44,2,FALSE)</f>
        <v>18226</v>
      </c>
      <c r="F229" s="7">
        <f>VLOOKUP(C229,'[2]TAB BASE MENSUAL CON COMP'!$A$6:$P$44,8,FALSE)</f>
        <v>27611</v>
      </c>
      <c r="G229" s="8">
        <f t="shared" si="70"/>
        <v>45837</v>
      </c>
      <c r="H229" s="7">
        <f>VLOOKUP(C229,'[2]TAB BASE MENSUAL CON COMP'!$A$6:$P$44,13,FALSE)</f>
        <v>4884.4000000000005</v>
      </c>
      <c r="I229" s="7">
        <f>VLOOKUP(C229,'[2]TAB BASE MENSUAL CON COMP'!$A$6:$P$44,12,FALSE)</f>
        <v>751.3</v>
      </c>
      <c r="J229" s="8">
        <f t="shared" si="71"/>
        <v>482415.6</v>
      </c>
    </row>
    <row r="230" spans="1:10" ht="14.25" customHeight="1" x14ac:dyDescent="0.25">
      <c r="A230" s="10" t="s">
        <v>152</v>
      </c>
      <c r="B230" s="10" t="s">
        <v>22</v>
      </c>
      <c r="C230" s="16" t="s">
        <v>33</v>
      </c>
      <c r="D230" s="33">
        <v>63</v>
      </c>
      <c r="E230" s="7">
        <f>VLOOKUP(C230,'[3]TAB CONF MENSUAL EST MIN'!$A$6:$N$20,2,FALSE)</f>
        <v>7350</v>
      </c>
      <c r="F230" s="8">
        <f>VLOOKUP(C230,'[3]TAB CONF MENSUAL EST MIN'!$A$6:$N$20,8,FALSE)</f>
        <v>4339</v>
      </c>
      <c r="G230" s="8">
        <f t="shared" si="70"/>
        <v>11689</v>
      </c>
      <c r="H230" s="8">
        <f>VLOOKUP(C230,'[3]TAB CONF MENSUAL EST MIN'!$A$6:$L$20,12,FALSE )</f>
        <v>821.2</v>
      </c>
      <c r="I230" s="8">
        <f>VLOOKUP(C230,'[3]TAB CONF MENSUAL EST MIN'!$A$6:$N$20,11,FALSE)</f>
        <v>303</v>
      </c>
      <c r="J230" s="8">
        <f t="shared" si="71"/>
        <v>126777.59999999999</v>
      </c>
    </row>
    <row r="231" spans="1:10" ht="14.25" customHeight="1" x14ac:dyDescent="0.25">
      <c r="A231" s="10" t="s">
        <v>152</v>
      </c>
      <c r="B231" s="10" t="s">
        <v>22</v>
      </c>
      <c r="C231" s="16" t="s">
        <v>66</v>
      </c>
      <c r="D231" s="33">
        <v>2</v>
      </c>
      <c r="E231" s="7">
        <f>VLOOKUP(C231,'[3]TAB CONF MENSUAL EST MIN'!$A$6:$N$20,2,FALSE)</f>
        <v>7773</v>
      </c>
      <c r="F231" s="8">
        <f>VLOOKUP(C231,'[3]TAB CONF MENSUAL EST MIN'!$A$6:$N$20,8,FALSE)</f>
        <v>4355</v>
      </c>
      <c r="G231" s="8">
        <f t="shared" si="70"/>
        <v>12128</v>
      </c>
      <c r="H231" s="8">
        <f>VLOOKUP(C231,'[3]TAB CONF MENSUAL EST MIN'!$A$6:$L$20,12,FALSE )</f>
        <v>907.1</v>
      </c>
      <c r="I231" s="8">
        <f>VLOOKUP(C231,'[3]TAB CONF MENSUAL EST MIN'!$A$6:$N$20,11,FALSE)</f>
        <v>320.39999999999998</v>
      </c>
      <c r="J231" s="8">
        <f t="shared" si="71"/>
        <v>130806</v>
      </c>
    </row>
    <row r="232" spans="1:10" ht="14.25" customHeight="1" x14ac:dyDescent="0.25">
      <c r="A232" s="10" t="s">
        <v>152</v>
      </c>
      <c r="B232" s="10" t="s">
        <v>22</v>
      </c>
      <c r="C232" s="16" t="s">
        <v>25</v>
      </c>
      <c r="D232" s="33">
        <v>7</v>
      </c>
      <c r="E232" s="7">
        <f>VLOOKUP(C232,'[3]TAB CONF MENSUAL EST MIN'!$A$6:$N$20,2,FALSE)</f>
        <v>8297</v>
      </c>
      <c r="F232" s="8">
        <f>VLOOKUP(C232,'[3]TAB CONF MENSUAL EST MIN'!$A$6:$N$20,8,FALSE)</f>
        <v>4385</v>
      </c>
      <c r="G232" s="8">
        <f t="shared" si="70"/>
        <v>12682</v>
      </c>
      <c r="H232" s="8">
        <f>VLOOKUP(C232,'[3]TAB CONF MENSUAL EST MIN'!$A$6:$L$20,12,FALSE )</f>
        <v>1014.4000000000001</v>
      </c>
      <c r="I232" s="8">
        <f>VLOOKUP(C232,'[3]TAB CONF MENSUAL EST MIN'!$A$6:$N$20,11,FALSE)</f>
        <v>342</v>
      </c>
      <c r="J232" s="8">
        <f t="shared" si="71"/>
        <v>135907.20000000001</v>
      </c>
    </row>
    <row r="233" spans="1:10" ht="14.25" customHeight="1" x14ac:dyDescent="0.25">
      <c r="A233" s="10" t="s">
        <v>152</v>
      </c>
      <c r="B233" s="10" t="s">
        <v>24</v>
      </c>
      <c r="C233" s="16" t="s">
        <v>38</v>
      </c>
      <c r="D233" s="33">
        <v>46</v>
      </c>
      <c r="E233" s="7">
        <f>VLOOKUP(C233,'[5]TABULADORES CONTRATO CONF'!$A$6:$M$20,2,FALSE)</f>
        <v>6799</v>
      </c>
      <c r="F233" s="8">
        <f>VLOOKUP(C233,'[5]TABULADORES CONTRATO CONF'!$A$6:$G$20,7,FALSE)</f>
        <v>4319</v>
      </c>
      <c r="G233" s="8">
        <f t="shared" si="70"/>
        <v>11118</v>
      </c>
      <c r="H233" s="8">
        <f>VLOOKUP(C233,'[5]TABULADORES CONTRATO CONF'!$A$6:$J$20,10,FALSE)</f>
        <v>97.6</v>
      </c>
      <c r="I233" s="8">
        <f>VLOOKUP(C233,'[5]TABULADORES CONTRATO CONF'!$A$6:$K$20,11,FALSE)</f>
        <v>280.2</v>
      </c>
      <c r="J233" s="8">
        <f t="shared" ref="J233:J234" si="72">(G233-H233-I233)*12</f>
        <v>128882.4</v>
      </c>
    </row>
    <row r="234" spans="1:10" ht="14.25" customHeight="1" x14ac:dyDescent="0.25">
      <c r="A234" s="10" t="s">
        <v>152</v>
      </c>
      <c r="B234" s="10" t="s">
        <v>24</v>
      </c>
      <c r="C234" s="16" t="s">
        <v>33</v>
      </c>
      <c r="D234" s="33">
        <v>3</v>
      </c>
      <c r="E234" s="7">
        <f>VLOOKUP(C234,'[5]TABULADORES CONTRATO CONF'!$A$6:$M$20,2,FALSE)</f>
        <v>7350</v>
      </c>
      <c r="F234" s="8">
        <f>VLOOKUP(C234,'[5]TABULADORES CONTRATO CONF'!$A$6:$G$20,7,FALSE)</f>
        <v>4339</v>
      </c>
      <c r="G234" s="8">
        <f t="shared" si="70"/>
        <v>11689</v>
      </c>
      <c r="H234" s="8">
        <f>VLOOKUP(C234,'[5]TABULADORES CONTRATO CONF'!$A$6:$J$20,10,FALSE)</f>
        <v>159.69999999999999</v>
      </c>
      <c r="I234" s="8">
        <f>VLOOKUP(C234,'[5]TABULADORES CONTRATO CONF'!$A$6:$K$20,11,FALSE)</f>
        <v>303</v>
      </c>
      <c r="J234" s="8">
        <f t="shared" si="72"/>
        <v>134715.59999999998</v>
      </c>
    </row>
    <row r="235" spans="1:10" ht="14.25" customHeight="1" x14ac:dyDescent="0.25">
      <c r="A235" s="10" t="s">
        <v>153</v>
      </c>
      <c r="B235" s="10" t="s">
        <v>18</v>
      </c>
      <c r="C235" s="11" t="s">
        <v>19</v>
      </c>
      <c r="D235" s="33">
        <v>1</v>
      </c>
      <c r="E235" s="7">
        <f>VLOOKUP(C235,'[2]TAB BASE MENSUAL CON COMP'!$A$6:$P$44,2,FALSE)</f>
        <v>17471</v>
      </c>
      <c r="F235" s="7">
        <f>VLOOKUP(C235,'[2]TAB BASE MENSUAL CON COMP'!$A$6:$P$44,8,FALSE)</f>
        <v>26631</v>
      </c>
      <c r="G235" s="8">
        <f t="shared" ref="G235:G236" si="73">E235+F235</f>
        <v>44102</v>
      </c>
      <c r="H235" s="7">
        <f>VLOOKUP(C235,'[2]TAB BASE MENSUAL CON COMP'!$A$6:$P$44,13,FALSE)</f>
        <v>4616.3999999999996</v>
      </c>
      <c r="I235" s="7">
        <f>VLOOKUP(C235,'[2]TAB BASE MENSUAL CON COMP'!$A$6:$P$44,12,FALSE)</f>
        <v>720.1</v>
      </c>
      <c r="J235" s="8">
        <f t="shared" ref="J235:J236" si="74">(G235-H235-I235)*12</f>
        <v>465186</v>
      </c>
    </row>
    <row r="236" spans="1:10" ht="14.25" customHeight="1" x14ac:dyDescent="0.25">
      <c r="A236" s="10" t="s">
        <v>153</v>
      </c>
      <c r="B236" s="10" t="s">
        <v>18</v>
      </c>
      <c r="C236" s="11" t="s">
        <v>21</v>
      </c>
      <c r="D236" s="33">
        <v>2</v>
      </c>
      <c r="E236" s="7">
        <f>VLOOKUP(C236,'[2]TAB BASE MENSUAL CON COMP'!$A$6:$P$44,2,FALSE)</f>
        <v>18226</v>
      </c>
      <c r="F236" s="46">
        <f>VLOOKUP(C236,'[2]TAB BASE MENSUAL CON COMP'!$A$6:$P$44,8,FALSE)</f>
        <v>27611</v>
      </c>
      <c r="G236" s="40">
        <f t="shared" si="73"/>
        <v>45837</v>
      </c>
      <c r="H236" s="46">
        <f>VLOOKUP(C236,'[2]TAB BASE MENSUAL CON COMP'!$A$6:$P$44,13,FALSE)</f>
        <v>4884.4000000000005</v>
      </c>
      <c r="I236" s="46">
        <f>VLOOKUP(C236,'[2]TAB BASE MENSUAL CON COMP'!$A$6:$P$44,12,FALSE)</f>
        <v>751.3</v>
      </c>
      <c r="J236" s="40">
        <f t="shared" si="74"/>
        <v>482415.6</v>
      </c>
    </row>
    <row r="237" spans="1:10" s="34" customFormat="1" ht="14.25" customHeight="1" x14ac:dyDescent="0.25">
      <c r="A237" s="31" t="s">
        <v>154</v>
      </c>
      <c r="B237" s="31" t="s">
        <v>93</v>
      </c>
      <c r="C237" s="32" t="s">
        <v>36</v>
      </c>
      <c r="D237" s="33">
        <v>55</v>
      </c>
      <c r="E237" s="45">
        <v>5932.5</v>
      </c>
      <c r="F237" s="50">
        <v>2221.0500000000002</v>
      </c>
      <c r="G237" s="50">
        <f>E237+F237</f>
        <v>8153.55</v>
      </c>
      <c r="H237" s="50">
        <v>1026.25</v>
      </c>
      <c r="I237" s="50">
        <v>244.55</v>
      </c>
      <c r="J237" s="50">
        <f>(G237-H237-I237)*12</f>
        <v>82593</v>
      </c>
    </row>
    <row r="238" spans="1:10" ht="14.25" customHeight="1" x14ac:dyDescent="0.25">
      <c r="A238" s="10" t="s">
        <v>155</v>
      </c>
      <c r="B238" s="10" t="s">
        <v>18</v>
      </c>
      <c r="C238" s="11" t="s">
        <v>88</v>
      </c>
      <c r="D238" s="33">
        <v>197</v>
      </c>
      <c r="E238" s="7">
        <f>VLOOKUP(C238,'[2]TAB BASE MENSUAL CON COMP'!$A$6:$P$44,2,FALSE)</f>
        <v>11212</v>
      </c>
      <c r="F238" s="47">
        <f>VLOOKUP(C238,'[2]TAB BASE MENSUAL CON COMP'!$A$6:$P$44,8,FALSE)</f>
        <v>18378</v>
      </c>
      <c r="G238" s="48">
        <f t="shared" ref="G238:G255" si="75">E238+F238</f>
        <v>29590</v>
      </c>
      <c r="H238" s="47">
        <f>VLOOKUP(C238,'[2]TAB BASE MENSUAL CON COMP'!$A$6:$P$44,13,FALSE)</f>
        <v>2538.4</v>
      </c>
      <c r="I238" s="47">
        <f>VLOOKUP(C238,'[2]TAB BASE MENSUAL CON COMP'!$A$6:$P$44,12,FALSE)</f>
        <v>462.1</v>
      </c>
      <c r="J238" s="48">
        <f t="shared" ref="J238:J258" si="76">(G238-H238-I238)*12</f>
        <v>319074</v>
      </c>
    </row>
    <row r="239" spans="1:10" ht="14.25" customHeight="1" x14ac:dyDescent="0.25">
      <c r="A239" s="10" t="s">
        <v>155</v>
      </c>
      <c r="B239" s="10" t="s">
        <v>18</v>
      </c>
      <c r="C239" s="11" t="s">
        <v>89</v>
      </c>
      <c r="D239" s="33">
        <v>5</v>
      </c>
      <c r="E239" s="7">
        <f>VLOOKUP(C239,'[2]TAB BASE MENSUAL CON COMP'!$A$6:$P$44,2,FALSE)</f>
        <v>11269</v>
      </c>
      <c r="F239" s="7">
        <f>VLOOKUP(C239,'[2]TAB BASE MENSUAL CON COMP'!$A$6:$P$44,8,FALSE)</f>
        <v>18449</v>
      </c>
      <c r="G239" s="8">
        <f t="shared" si="75"/>
        <v>29718</v>
      </c>
      <c r="H239" s="7">
        <f>VLOOKUP(C239,'[2]TAB BASE MENSUAL CON COMP'!$A$6:$P$44,13,FALSE)</f>
        <v>2555.6</v>
      </c>
      <c r="I239" s="7">
        <f>VLOOKUP(C239,'[2]TAB BASE MENSUAL CON COMP'!$A$6:$P$44,12,FALSE)</f>
        <v>464.5</v>
      </c>
      <c r="J239" s="8">
        <f t="shared" si="76"/>
        <v>320374.80000000005</v>
      </c>
    </row>
    <row r="240" spans="1:10" ht="14.25" customHeight="1" x14ac:dyDescent="0.25">
      <c r="A240" s="10" t="s">
        <v>155</v>
      </c>
      <c r="B240" s="10" t="s">
        <v>18</v>
      </c>
      <c r="C240" s="11" t="s">
        <v>90</v>
      </c>
      <c r="D240" s="33">
        <v>10</v>
      </c>
      <c r="E240" s="7">
        <f>VLOOKUP(C240,'[2]TAB BASE MENSUAL CON COMP'!$A$6:$P$44,2,FALSE)</f>
        <v>11340</v>
      </c>
      <c r="F240" s="7">
        <f>VLOOKUP(C240,'[2]TAB BASE MENSUAL CON COMP'!$A$6:$P$44,8,FALSE)</f>
        <v>18549</v>
      </c>
      <c r="G240" s="8">
        <f t="shared" si="75"/>
        <v>29889</v>
      </c>
      <c r="H240" s="7">
        <f>VLOOKUP(C240,'[2]TAB BASE MENSUAL CON COMP'!$A$6:$P$44,13,FALSE)</f>
        <v>2576.9</v>
      </c>
      <c r="I240" s="7">
        <f>VLOOKUP(C240,'[2]TAB BASE MENSUAL CON COMP'!$A$6:$P$44,12,FALSE)</f>
        <v>467.4</v>
      </c>
      <c r="J240" s="8">
        <f t="shared" si="76"/>
        <v>322136.39999999997</v>
      </c>
    </row>
    <row r="241" spans="1:10" ht="14.25" customHeight="1" x14ac:dyDescent="0.25">
      <c r="A241" s="10" t="s">
        <v>155</v>
      </c>
      <c r="B241" s="10" t="s">
        <v>18</v>
      </c>
      <c r="C241" s="11" t="s">
        <v>96</v>
      </c>
      <c r="D241" s="33">
        <v>747</v>
      </c>
      <c r="E241" s="7">
        <f>VLOOKUP(C241,'[2]TAB BASE MENSUAL CON COMP'!$A$6:$P$44,2,FALSE)</f>
        <v>11383</v>
      </c>
      <c r="F241" s="7">
        <f>VLOOKUP(C241,'[2]TAB BASE MENSUAL CON COMP'!$A$6:$P$44,8,FALSE)</f>
        <v>18598</v>
      </c>
      <c r="G241" s="8">
        <f t="shared" si="75"/>
        <v>29981</v>
      </c>
      <c r="H241" s="7">
        <f>VLOOKUP(C241,'[2]TAB BASE MENSUAL CON COMP'!$A$6:$P$44,13,FALSE)</f>
        <v>2589.9</v>
      </c>
      <c r="I241" s="7">
        <f>VLOOKUP(C241,'[2]TAB BASE MENSUAL CON COMP'!$A$6:$P$44,12,FALSE)</f>
        <v>469.2</v>
      </c>
      <c r="J241" s="8">
        <f t="shared" si="76"/>
        <v>323062.8</v>
      </c>
    </row>
    <row r="242" spans="1:10" ht="14.25" customHeight="1" x14ac:dyDescent="0.25">
      <c r="A242" s="10" t="s">
        <v>155</v>
      </c>
      <c r="B242" s="10" t="s">
        <v>18</v>
      </c>
      <c r="C242" s="11" t="s">
        <v>156</v>
      </c>
      <c r="D242" s="33">
        <v>7</v>
      </c>
      <c r="E242" s="7">
        <f>VLOOKUP(C242,'[2]TAB BASE MENSUAL CON COMP'!$A$6:$P$44,2,FALSE)</f>
        <v>11481</v>
      </c>
      <c r="F242" s="7">
        <f>VLOOKUP(C242,'[2]TAB BASE MENSUAL CON COMP'!$A$6:$P$44,8,FALSE)</f>
        <v>18726</v>
      </c>
      <c r="G242" s="8">
        <f t="shared" si="75"/>
        <v>30207</v>
      </c>
      <c r="H242" s="7">
        <f>VLOOKUP(C242,'[2]TAB BASE MENSUAL CON COMP'!$A$6:$P$44,13,FALSE)</f>
        <v>2619.4</v>
      </c>
      <c r="I242" s="7">
        <f>VLOOKUP(C242,'[2]TAB BASE MENSUAL CON COMP'!$A$6:$P$44,12,FALSE)</f>
        <v>473.2</v>
      </c>
      <c r="J242" s="8">
        <f t="shared" si="76"/>
        <v>325372.79999999999</v>
      </c>
    </row>
    <row r="243" spans="1:10" ht="14.25" customHeight="1" x14ac:dyDescent="0.25">
      <c r="A243" s="10" t="s">
        <v>155</v>
      </c>
      <c r="B243" s="10" t="s">
        <v>18</v>
      </c>
      <c r="C243" s="11" t="s">
        <v>157</v>
      </c>
      <c r="D243" s="33">
        <v>8</v>
      </c>
      <c r="E243" s="7">
        <f>VLOOKUP(C243,'[2]TAB BASE MENSUAL CON COMP'!$A$6:$P$44,2,FALSE)</f>
        <v>11583</v>
      </c>
      <c r="F243" s="7">
        <f>VLOOKUP(C243,'[2]TAB BASE MENSUAL CON COMP'!$A$6:$P$44,8,FALSE)</f>
        <v>18861</v>
      </c>
      <c r="G243" s="8">
        <f t="shared" si="75"/>
        <v>30444</v>
      </c>
      <c r="H243" s="7">
        <f>VLOOKUP(C243,'[2]TAB BASE MENSUAL CON COMP'!$A$6:$P$44,13,FALSE)</f>
        <v>2650.1000000000004</v>
      </c>
      <c r="I243" s="7">
        <f>VLOOKUP(C243,'[2]TAB BASE MENSUAL CON COMP'!$A$6:$P$44,12,FALSE)</f>
        <v>477.4</v>
      </c>
      <c r="J243" s="8">
        <f t="shared" si="76"/>
        <v>327798</v>
      </c>
    </row>
    <row r="244" spans="1:10" ht="14.25" customHeight="1" x14ac:dyDescent="0.25">
      <c r="A244" s="10" t="s">
        <v>155</v>
      </c>
      <c r="B244" s="10" t="s">
        <v>18</v>
      </c>
      <c r="C244" s="11" t="s">
        <v>158</v>
      </c>
      <c r="D244" s="33">
        <v>747</v>
      </c>
      <c r="E244" s="7">
        <f>VLOOKUP(C244,'[2]TAB BASE MENSUAL CON COMP'!$A$6:$P$44,2,FALSE)</f>
        <v>11682</v>
      </c>
      <c r="F244" s="7">
        <f>VLOOKUP(C244,'[2]TAB BASE MENSUAL CON COMP'!$A$6:$P$44,8,FALSE)</f>
        <v>18989</v>
      </c>
      <c r="G244" s="8">
        <f t="shared" si="75"/>
        <v>30671</v>
      </c>
      <c r="H244" s="7">
        <f>VLOOKUP(C244,'[2]TAB BASE MENSUAL CON COMP'!$A$6:$P$44,13,FALSE)</f>
        <v>2680</v>
      </c>
      <c r="I244" s="7">
        <f>VLOOKUP(C244,'[2]TAB BASE MENSUAL CON COMP'!$A$6:$P$44,12,FALSE)</f>
        <v>481.5</v>
      </c>
      <c r="J244" s="8">
        <f t="shared" si="76"/>
        <v>330114</v>
      </c>
    </row>
    <row r="245" spans="1:10" ht="14.25" customHeight="1" x14ac:dyDescent="0.25">
      <c r="A245" s="10" t="s">
        <v>155</v>
      </c>
      <c r="B245" s="10" t="s">
        <v>18</v>
      </c>
      <c r="C245" s="11" t="s">
        <v>159</v>
      </c>
      <c r="D245" s="33">
        <v>11</v>
      </c>
      <c r="E245" s="7">
        <f>VLOOKUP(C245,'[2]TAB BASE MENSUAL CON COMP'!$A$6:$P$44,2,FALSE)</f>
        <v>11819</v>
      </c>
      <c r="F245" s="7">
        <f>VLOOKUP(C245,'[2]TAB BASE MENSUAL CON COMP'!$A$6:$P$44,8,FALSE)</f>
        <v>19165</v>
      </c>
      <c r="G245" s="8">
        <f t="shared" si="75"/>
        <v>30984</v>
      </c>
      <c r="H245" s="7">
        <f>VLOOKUP(C245,'[2]TAB BASE MENSUAL CON COMP'!$A$6:$P$44,13,FALSE)</f>
        <v>2721.2999999999997</v>
      </c>
      <c r="I245" s="7">
        <f>VLOOKUP(C245,'[2]TAB BASE MENSUAL CON COMP'!$A$6:$P$44,12,FALSE)</f>
        <v>487.2</v>
      </c>
      <c r="J245" s="8">
        <f t="shared" si="76"/>
        <v>333306</v>
      </c>
    </row>
    <row r="246" spans="1:10" ht="14.25" customHeight="1" x14ac:dyDescent="0.25">
      <c r="A246" s="10" t="s">
        <v>155</v>
      </c>
      <c r="B246" s="10" t="s">
        <v>18</v>
      </c>
      <c r="C246" s="11" t="s">
        <v>160</v>
      </c>
      <c r="D246" s="33">
        <v>15</v>
      </c>
      <c r="E246" s="7">
        <f>VLOOKUP(C246,'[2]TAB BASE MENSUAL CON COMP'!$A$6:$P$44,2,FALSE)</f>
        <v>11986</v>
      </c>
      <c r="F246" s="7">
        <f>VLOOKUP(C246,'[2]TAB BASE MENSUAL CON COMP'!$A$6:$P$44,8,FALSE)</f>
        <v>19386</v>
      </c>
      <c r="G246" s="8">
        <f t="shared" si="75"/>
        <v>31372</v>
      </c>
      <c r="H246" s="7">
        <f>VLOOKUP(C246,'[2]TAB BASE MENSUAL CON COMP'!$A$6:$P$44,13,FALSE)</f>
        <v>2771.6000000000004</v>
      </c>
      <c r="I246" s="7">
        <f>VLOOKUP(C246,'[2]TAB BASE MENSUAL CON COMP'!$A$6:$P$44,12,FALSE)</f>
        <v>494.1</v>
      </c>
      <c r="J246" s="8">
        <f t="shared" si="76"/>
        <v>337275.60000000003</v>
      </c>
    </row>
    <row r="247" spans="1:10" ht="14.25" customHeight="1" x14ac:dyDescent="0.25">
      <c r="A247" s="10" t="s">
        <v>155</v>
      </c>
      <c r="B247" s="10" t="s">
        <v>18</v>
      </c>
      <c r="C247" s="11" t="s">
        <v>161</v>
      </c>
      <c r="D247" s="33">
        <v>482</v>
      </c>
      <c r="E247" s="7">
        <f>VLOOKUP(C247,'[2]TAB BASE MENSUAL CON COMP'!$A$6:$P$44,2,FALSE)</f>
        <v>12127</v>
      </c>
      <c r="F247" s="7">
        <f>VLOOKUP(C247,'[2]TAB BASE MENSUAL CON COMP'!$A$6:$P$44,8,FALSE)</f>
        <v>19569</v>
      </c>
      <c r="G247" s="8">
        <f t="shared" si="75"/>
        <v>31696</v>
      </c>
      <c r="H247" s="7">
        <f>VLOOKUP(C247,'[2]TAB BASE MENSUAL CON COMP'!$A$6:$P$44,13,FALSE)</f>
        <v>2814.1000000000004</v>
      </c>
      <c r="I247" s="7">
        <f>VLOOKUP(C247,'[2]TAB BASE MENSUAL CON COMP'!$A$6:$P$44,12,FALSE)</f>
        <v>499.9</v>
      </c>
      <c r="J247" s="8">
        <f t="shared" si="76"/>
        <v>340584</v>
      </c>
    </row>
    <row r="248" spans="1:10" ht="14.25" customHeight="1" x14ac:dyDescent="0.25">
      <c r="A248" s="10" t="s">
        <v>155</v>
      </c>
      <c r="B248" s="10" t="s">
        <v>18</v>
      </c>
      <c r="C248" s="11" t="s">
        <v>162</v>
      </c>
      <c r="D248" s="33">
        <v>6</v>
      </c>
      <c r="E248" s="7">
        <f>VLOOKUP(C248,'[2]TAB BASE MENSUAL CON COMP'!$A$6:$P$44,2,FALSE)</f>
        <v>12284</v>
      </c>
      <c r="F248" s="7">
        <f>VLOOKUP(C248,'[2]TAB BASE MENSUAL CON COMP'!$A$6:$P$44,8,FALSE)</f>
        <v>19772</v>
      </c>
      <c r="G248" s="8">
        <f t="shared" si="75"/>
        <v>32056</v>
      </c>
      <c r="H248" s="7">
        <f>VLOOKUP(C248,'[2]TAB BASE MENSUAL CON COMP'!$A$6:$P$44,13,FALSE)</f>
        <v>2861.3</v>
      </c>
      <c r="I248" s="7">
        <f>VLOOKUP(C248,'[2]TAB BASE MENSUAL CON COMP'!$A$6:$P$44,12,FALSE)</f>
        <v>506.3</v>
      </c>
      <c r="J248" s="8">
        <f t="shared" si="76"/>
        <v>344260.80000000005</v>
      </c>
    </row>
    <row r="249" spans="1:10" ht="14.25" customHeight="1" x14ac:dyDescent="0.25">
      <c r="A249" s="10" t="s">
        <v>155</v>
      </c>
      <c r="B249" s="10" t="s">
        <v>18</v>
      </c>
      <c r="C249" s="11" t="s">
        <v>163</v>
      </c>
      <c r="D249" s="33">
        <v>34</v>
      </c>
      <c r="E249" s="7">
        <f>VLOOKUP(C249,'[2]TAB BASE MENSUAL CON COMP'!$A$6:$P$44,2,FALSE)</f>
        <v>12418</v>
      </c>
      <c r="F249" s="7">
        <f>VLOOKUP(C249,'[2]TAB BASE MENSUAL CON COMP'!$A$6:$P$44,8,FALSE)</f>
        <v>19949</v>
      </c>
      <c r="G249" s="8">
        <f t="shared" si="75"/>
        <v>32367</v>
      </c>
      <c r="H249" s="7">
        <f>VLOOKUP(C249,'[2]TAB BASE MENSUAL CON COMP'!$A$6:$P$44,13,FALSE)</f>
        <v>2901.7</v>
      </c>
      <c r="I249" s="7">
        <f>VLOOKUP(C249,'[2]TAB BASE MENSUAL CON COMP'!$A$6:$P$44,12,FALSE)</f>
        <v>511.9</v>
      </c>
      <c r="J249" s="8">
        <f t="shared" si="76"/>
        <v>347440.8</v>
      </c>
    </row>
    <row r="250" spans="1:10" ht="14.25" customHeight="1" x14ac:dyDescent="0.25">
      <c r="A250" s="10" t="s">
        <v>155</v>
      </c>
      <c r="B250" s="10" t="s">
        <v>18</v>
      </c>
      <c r="C250" s="11" t="s">
        <v>164</v>
      </c>
      <c r="D250" s="33">
        <v>777</v>
      </c>
      <c r="E250" s="7">
        <f>VLOOKUP(C250,'[2]TAB BASE MENSUAL CON COMP'!$A$6:$P$44,2,FALSE)</f>
        <v>12574</v>
      </c>
      <c r="F250" s="7">
        <f>VLOOKUP(C250,'[2]TAB BASE MENSUAL CON COMP'!$A$6:$P$44,8,FALSE)</f>
        <v>20151</v>
      </c>
      <c r="G250" s="8">
        <f t="shared" si="75"/>
        <v>32725</v>
      </c>
      <c r="H250" s="7">
        <f>VLOOKUP(C250,'[2]TAB BASE MENSUAL CON COMP'!$A$6:$P$44,13,FALSE)</f>
        <v>2948.7</v>
      </c>
      <c r="I250" s="7">
        <f>VLOOKUP(C250,'[2]TAB BASE MENSUAL CON COMP'!$A$6:$P$44,12,FALSE)</f>
        <v>518.29999999999995</v>
      </c>
      <c r="J250" s="8">
        <f t="shared" si="76"/>
        <v>351096</v>
      </c>
    </row>
    <row r="251" spans="1:10" ht="14.25" customHeight="1" x14ac:dyDescent="0.25">
      <c r="A251" s="10" t="s">
        <v>155</v>
      </c>
      <c r="B251" s="10" t="s">
        <v>18</v>
      </c>
      <c r="C251" s="11" t="s">
        <v>165</v>
      </c>
      <c r="D251" s="33">
        <v>8</v>
      </c>
      <c r="E251" s="7">
        <f>VLOOKUP(C251,'[2]TAB BASE MENSUAL CON COMP'!$A$6:$P$44,2,FALSE)</f>
        <v>12775</v>
      </c>
      <c r="F251" s="7">
        <f>VLOOKUP(C251,'[2]TAB BASE MENSUAL CON COMP'!$A$6:$P$44,8,FALSE)</f>
        <v>20412</v>
      </c>
      <c r="G251" s="8">
        <f t="shared" si="75"/>
        <v>33187</v>
      </c>
      <c r="H251" s="7">
        <f>VLOOKUP(C251,'[2]TAB BASE MENSUAL CON COMP'!$A$6:$P$44,13,FALSE)</f>
        <v>3012</v>
      </c>
      <c r="I251" s="7">
        <f>VLOOKUP(C251,'[2]TAB BASE MENSUAL CON COMP'!$A$6:$P$44,12,FALSE)</f>
        <v>526.6</v>
      </c>
      <c r="J251" s="8">
        <f t="shared" si="76"/>
        <v>355780.80000000005</v>
      </c>
    </row>
    <row r="252" spans="1:10" ht="14.25" customHeight="1" x14ac:dyDescent="0.25">
      <c r="A252" s="10" t="s">
        <v>155</v>
      </c>
      <c r="B252" s="10" t="s">
        <v>18</v>
      </c>
      <c r="C252" s="11" t="s">
        <v>166</v>
      </c>
      <c r="D252" s="33">
        <v>35</v>
      </c>
      <c r="E252" s="7">
        <f>VLOOKUP(C252,'[2]TAB BASE MENSUAL CON COMP'!$A$6:$P$44,2,FALSE)</f>
        <v>12919</v>
      </c>
      <c r="F252" s="7">
        <f>VLOOKUP(C252,'[2]TAB BASE MENSUAL CON COMP'!$A$6:$P$44,8,FALSE)</f>
        <v>20600</v>
      </c>
      <c r="G252" s="8">
        <f t="shared" si="75"/>
        <v>33519</v>
      </c>
      <c r="H252" s="7">
        <f>VLOOKUP(C252,'[2]TAB BASE MENSUAL CON COMP'!$A$6:$P$44,13,FALSE)</f>
        <v>3058</v>
      </c>
      <c r="I252" s="7">
        <f>VLOOKUP(C252,'[2]TAB BASE MENSUAL CON COMP'!$A$6:$P$44,12,FALSE)</f>
        <v>532.5</v>
      </c>
      <c r="J252" s="8">
        <f t="shared" si="76"/>
        <v>359142</v>
      </c>
    </row>
    <row r="253" spans="1:10" ht="14.25" customHeight="1" x14ac:dyDescent="0.25">
      <c r="A253" s="10" t="s">
        <v>155</v>
      </c>
      <c r="B253" s="10" t="s">
        <v>18</v>
      </c>
      <c r="C253" s="11" t="s">
        <v>167</v>
      </c>
      <c r="D253" s="33">
        <v>393</v>
      </c>
      <c r="E253" s="7">
        <f>VLOOKUP(C253,'[2]TAB BASE MENSUAL CON COMP'!$A$6:$P$44,2,FALSE)</f>
        <v>13081</v>
      </c>
      <c r="F253" s="7">
        <f>VLOOKUP(C253,'[2]TAB BASE MENSUAL CON COMP'!$A$6:$P$44,8,FALSE)</f>
        <v>20810</v>
      </c>
      <c r="G253" s="8">
        <f t="shared" si="75"/>
        <v>33891</v>
      </c>
      <c r="H253" s="7">
        <f>VLOOKUP(C253,'[2]TAB BASE MENSUAL CON COMP'!$A$6:$P$44,13,FALSE)</f>
        <v>3110</v>
      </c>
      <c r="I253" s="7">
        <f>VLOOKUP(C253,'[2]TAB BASE MENSUAL CON COMP'!$A$6:$P$44,12,FALSE)</f>
        <v>539.20000000000005</v>
      </c>
      <c r="J253" s="8">
        <f t="shared" si="76"/>
        <v>362901.6</v>
      </c>
    </row>
    <row r="254" spans="1:10" ht="14.25" customHeight="1" x14ac:dyDescent="0.25">
      <c r="A254" s="10" t="s">
        <v>155</v>
      </c>
      <c r="B254" s="10" t="s">
        <v>18</v>
      </c>
      <c r="C254" s="11" t="s">
        <v>168</v>
      </c>
      <c r="D254" s="33">
        <v>4</v>
      </c>
      <c r="E254" s="7">
        <f>VLOOKUP(C254,'[2]TAB BASE MENSUAL CON COMP'!$A$6:$P$44,2,FALSE)</f>
        <v>13710</v>
      </c>
      <c r="F254" s="7">
        <f>VLOOKUP(C254,'[2]TAB BASE MENSUAL CON COMP'!$A$6:$P$44,8,FALSE)</f>
        <v>21630</v>
      </c>
      <c r="G254" s="8">
        <f t="shared" si="75"/>
        <v>35340</v>
      </c>
      <c r="H254" s="7">
        <f>VLOOKUP(C254,'[2]TAB BASE MENSUAL CON COMP'!$A$6:$P$44,13,FALSE)</f>
        <v>3311.5</v>
      </c>
      <c r="I254" s="7">
        <f>VLOOKUP(C254,'[2]TAB BASE MENSUAL CON COMP'!$A$6:$P$44,12,FALSE)</f>
        <v>565.1</v>
      </c>
      <c r="J254" s="8">
        <f t="shared" si="76"/>
        <v>377560.80000000005</v>
      </c>
    </row>
    <row r="255" spans="1:10" ht="14.25" customHeight="1" x14ac:dyDescent="0.25">
      <c r="A255" s="10" t="s">
        <v>155</v>
      </c>
      <c r="B255" s="10" t="s">
        <v>18</v>
      </c>
      <c r="C255" s="11" t="s">
        <v>169</v>
      </c>
      <c r="D255" s="33">
        <v>38</v>
      </c>
      <c r="E255" s="7">
        <f>VLOOKUP(C255,'[2]TAB BASE MENSUAL CON COMP'!$A$6:$P$44,2,FALSE)</f>
        <v>13965</v>
      </c>
      <c r="F255" s="7">
        <f>VLOOKUP(C255,'[2]TAB BASE MENSUAL CON COMP'!$A$6:$P$44,8,FALSE)</f>
        <v>21962</v>
      </c>
      <c r="G255" s="8">
        <f t="shared" si="75"/>
        <v>35927</v>
      </c>
      <c r="H255" s="7">
        <f>VLOOKUP(C255,'[2]TAB BASE MENSUAL CON COMP'!$A$6:$P$44,13,FALSE)</f>
        <v>3393.2999999999997</v>
      </c>
      <c r="I255" s="7">
        <f>VLOOKUP(C255,'[2]TAB BASE MENSUAL CON COMP'!$A$6:$P$44,12,FALSE)</f>
        <v>575.6</v>
      </c>
      <c r="J255" s="8">
        <f t="shared" si="76"/>
        <v>383497.2</v>
      </c>
    </row>
    <row r="256" spans="1:10" ht="14.25" customHeight="1" x14ac:dyDescent="0.25">
      <c r="A256" s="10" t="s">
        <v>155</v>
      </c>
      <c r="B256" s="10" t="s">
        <v>47</v>
      </c>
      <c r="C256" s="11" t="s">
        <v>39</v>
      </c>
      <c r="D256" s="33">
        <v>3</v>
      </c>
      <c r="E256" s="7">
        <f>VLOOKUP(C256,'[4]TABULADORES CONTRATO- CONT'!$A$6:$K$18,2,FALSE)</f>
        <v>4993</v>
      </c>
      <c r="F256" s="8">
        <f>VLOOKUP(C256,'[4]TABULADORES CONTRATO- CONT'!$A$6:$F$18,6,FALSE)</f>
        <v>3376</v>
      </c>
      <c r="G256" s="8">
        <f>E256+F256</f>
        <v>8369</v>
      </c>
      <c r="H256" s="8">
        <f>VLOOKUP(C256,'[4]TABULADORES CONTRATO- CONT'!$A$6:$I$18,9,FALSE)</f>
        <v>0</v>
      </c>
      <c r="I256" s="8">
        <f>VLOOKUP(C256,'[4]TABULADORES CONTRATO- CONT'!$A$6:$H$18,8,FALSE )</f>
        <v>205.8</v>
      </c>
      <c r="J256" s="8">
        <f t="shared" si="76"/>
        <v>97958.399999999994</v>
      </c>
    </row>
    <row r="257" spans="1:10" ht="14.25" customHeight="1" x14ac:dyDescent="0.25">
      <c r="A257" s="10" t="s">
        <v>170</v>
      </c>
      <c r="B257" s="10" t="s">
        <v>22</v>
      </c>
      <c r="C257" s="16" t="s">
        <v>36</v>
      </c>
      <c r="D257" s="33">
        <v>12</v>
      </c>
      <c r="E257" s="7">
        <f>VLOOKUP(C257,'[3]TAB CONF MENSUAL EST MIN'!$A$6:$N$20,2,FALSE)</f>
        <v>5752</v>
      </c>
      <c r="F257" s="8">
        <f>VLOOKUP(C257,'[3]TAB CONF MENSUAL EST MIN'!$A$6:$N$20,8,FALSE)</f>
        <v>4247</v>
      </c>
      <c r="G257" s="8">
        <f t="shared" ref="G257:G258" si="77">E257+F257</f>
        <v>9999</v>
      </c>
      <c r="H257" s="8">
        <f>VLOOKUP(C257,'[3]TAB CONF MENSUAL EST MIN'!$A$6:$L$20,12,FALSE )</f>
        <v>517.70000000000005</v>
      </c>
      <c r="I257" s="8">
        <f>VLOOKUP(C257,'[3]TAB CONF MENSUAL EST MIN'!$A$6:$N$20,11,FALSE)</f>
        <v>237.1</v>
      </c>
      <c r="J257" s="8">
        <f t="shared" si="76"/>
        <v>110930.4</v>
      </c>
    </row>
    <row r="258" spans="1:10" ht="14.25" customHeight="1" x14ac:dyDescent="0.25">
      <c r="A258" s="10" t="s">
        <v>171</v>
      </c>
      <c r="B258" s="10" t="s">
        <v>22</v>
      </c>
      <c r="C258" s="16" t="s">
        <v>27</v>
      </c>
      <c r="D258" s="33">
        <v>91</v>
      </c>
      <c r="E258" s="7">
        <f>VLOOKUP(C258,'[3]TAB CONF MENSUAL EST MIN'!$A$6:$N$20,2,FALSE)</f>
        <v>10374</v>
      </c>
      <c r="F258" s="8">
        <f>VLOOKUP(C258,'[3]TAB CONF MENSUAL EST MIN'!$A$6:$N$20,8,FALSE)</f>
        <v>4624</v>
      </c>
      <c r="G258" s="8">
        <f t="shared" si="77"/>
        <v>14998</v>
      </c>
      <c r="H258" s="8">
        <f>VLOOKUP(C258,'[3]TAB CONF MENSUAL EST MIN'!$A$6:$L$20,12,FALSE )</f>
        <v>1845.6</v>
      </c>
      <c r="I258" s="8">
        <f>VLOOKUP(C258,'[3]TAB CONF MENSUAL EST MIN'!$A$6:$N$20,11,FALSE)</f>
        <v>427.6</v>
      </c>
      <c r="J258" s="8">
        <f t="shared" si="76"/>
        <v>152697.59999999998</v>
      </c>
    </row>
    <row r="259" spans="1:10" ht="14.25" customHeight="1" x14ac:dyDescent="0.25">
      <c r="A259" s="10" t="s">
        <v>172</v>
      </c>
      <c r="B259" s="10" t="s">
        <v>18</v>
      </c>
      <c r="C259" s="11" t="s">
        <v>84</v>
      </c>
      <c r="D259" s="33">
        <v>1</v>
      </c>
      <c r="E259" s="7">
        <f>VLOOKUP(C259,'[2]TAB BASE MENSUAL CON COMP'!$A$6:$P$44,2,FALSE)</f>
        <v>10988</v>
      </c>
      <c r="F259" s="7">
        <f>VLOOKUP(C259,'[2]TAB BASE MENSUAL CON COMP'!$A$6:$P$44,8,FALSE)</f>
        <v>18086</v>
      </c>
      <c r="G259" s="8">
        <f t="shared" ref="G259:G260" si="78">E259+F259</f>
        <v>29074</v>
      </c>
      <c r="H259" s="7">
        <f>VLOOKUP(C259,'[2]TAB BASE MENSUAL CON COMP'!$A$6:$P$44,13,FALSE)</f>
        <v>2470.9</v>
      </c>
      <c r="I259" s="7">
        <f>VLOOKUP(C259,'[2]TAB BASE MENSUAL CON COMP'!$A$6:$P$44,12,FALSE)</f>
        <v>452.9</v>
      </c>
      <c r="J259" s="8">
        <f t="shared" ref="J259:J260" si="79">(G259-H259-I259)*12</f>
        <v>313802.39999999997</v>
      </c>
    </row>
    <row r="260" spans="1:10" ht="14.25" customHeight="1" x14ac:dyDescent="0.25">
      <c r="A260" s="10" t="s">
        <v>172</v>
      </c>
      <c r="B260" s="10" t="s">
        <v>18</v>
      </c>
      <c r="C260" s="11" t="s">
        <v>164</v>
      </c>
      <c r="D260" s="33">
        <v>1</v>
      </c>
      <c r="E260" s="7">
        <f>VLOOKUP(C260,'[2]TAB BASE MENSUAL CON COMP'!$A$6:$P$44,2,FALSE)</f>
        <v>12574</v>
      </c>
      <c r="F260" s="7">
        <f>VLOOKUP(C260,'[2]TAB BASE MENSUAL CON COMP'!$A$6:$P$44,8,FALSE)</f>
        <v>20151</v>
      </c>
      <c r="G260" s="8">
        <f t="shared" si="78"/>
        <v>32725</v>
      </c>
      <c r="H260" s="7">
        <f>VLOOKUP(C260,'[2]TAB BASE MENSUAL CON COMP'!$A$6:$P$44,13,FALSE)</f>
        <v>2948.7</v>
      </c>
      <c r="I260" s="7">
        <f>VLOOKUP(C260,'[2]TAB BASE MENSUAL CON COMP'!$A$6:$P$44,12,FALSE)</f>
        <v>518.29999999999995</v>
      </c>
      <c r="J260" s="8">
        <f t="shared" si="79"/>
        <v>351096</v>
      </c>
    </row>
    <row r="261" spans="1:10" ht="14.25" customHeight="1" x14ac:dyDescent="0.25">
      <c r="A261" s="10" t="s">
        <v>173</v>
      </c>
      <c r="B261" s="10" t="s">
        <v>52</v>
      </c>
      <c r="C261" s="11" t="s">
        <v>61</v>
      </c>
      <c r="D261" s="33">
        <v>1</v>
      </c>
      <c r="E261" s="7">
        <f>VLOOKUP(C261,'[6]TABU MMS (CORRECTO) '!$A$7:$M$19,2,FALSE)</f>
        <v>18230</v>
      </c>
      <c r="F261" s="8">
        <f>VLOOKUP(C261,'[6]TABU MMS (CORRECTO) '!$A$7:$F$19,6,FALSE)</f>
        <v>27872</v>
      </c>
      <c r="G261" s="8">
        <f>E261+F261</f>
        <v>46102</v>
      </c>
      <c r="H261" s="8">
        <f>VLOOKUP(C261,'[6]TABU MMS (CORRECTO) '!$A$7:$H$19,8,FALSE)</f>
        <v>8184.6</v>
      </c>
      <c r="I261" s="8">
        <f>VLOOKUP(C261,'[6]TABU MMS (CORRECTO) '!$A$7:$I$19,9,FALSE)</f>
        <v>751.4</v>
      </c>
      <c r="J261" s="8">
        <f>(G261-H261-I261)*12</f>
        <v>445992</v>
      </c>
    </row>
    <row r="262" spans="1:10" ht="14.25" customHeight="1" x14ac:dyDescent="0.25">
      <c r="A262" s="10" t="s">
        <v>174</v>
      </c>
      <c r="B262" s="10" t="s">
        <v>22</v>
      </c>
      <c r="C262" s="16" t="s">
        <v>33</v>
      </c>
      <c r="D262" s="33">
        <v>1</v>
      </c>
      <c r="E262" s="7">
        <f>VLOOKUP(C262,'[3]TAB CONF MENSUAL EST MIN'!$A$6:$N$20,2,FALSE)</f>
        <v>7350</v>
      </c>
      <c r="F262" s="8">
        <f>VLOOKUP(C262,'[3]TAB CONF MENSUAL EST MIN'!$A$6:$N$20,8,FALSE)</f>
        <v>4339</v>
      </c>
      <c r="G262" s="8">
        <f>E262+F262</f>
        <v>11689</v>
      </c>
      <c r="H262" s="8">
        <f>VLOOKUP(C262,'[3]TAB CONF MENSUAL EST MIN'!$A$6:$L$20,12,FALSE )</f>
        <v>821.2</v>
      </c>
      <c r="I262" s="8">
        <f>VLOOKUP(C262,'[3]TAB CONF MENSUAL EST MIN'!$A$6:$N$20,11,FALSE)</f>
        <v>303</v>
      </c>
      <c r="J262" s="8">
        <f t="shared" ref="J262:J263" si="80">(G262-H262-I262)*12</f>
        <v>126777.59999999999</v>
      </c>
    </row>
    <row r="263" spans="1:10" ht="14.25" customHeight="1" x14ac:dyDescent="0.25">
      <c r="A263" s="10" t="s">
        <v>174</v>
      </c>
      <c r="B263" s="10" t="s">
        <v>47</v>
      </c>
      <c r="C263" s="11" t="s">
        <v>38</v>
      </c>
      <c r="D263" s="33">
        <v>1</v>
      </c>
      <c r="E263" s="7">
        <f>VLOOKUP(C263,'[4]TABULADORES CONTRATO- CONT'!$A$6:$K$18,2,FALSE)</f>
        <v>6006</v>
      </c>
      <c r="F263" s="8">
        <f>VLOOKUP(C263,'[4]TABULADORES CONTRATO- CONT'!$A$6:$F$18,6,FALSE)</f>
        <v>3376</v>
      </c>
      <c r="G263" s="8">
        <f>E263+F263</f>
        <v>9382</v>
      </c>
      <c r="H263" s="8">
        <f>VLOOKUP(C263,'[4]TABULADORES CONTRATO- CONT'!$A$6:$I$18,9,FALSE)</f>
        <v>32.4</v>
      </c>
      <c r="I263" s="8">
        <f>VLOOKUP(C263,'[4]TABULADORES CONTRATO- CONT'!$A$6:$H$18,8,FALSE )</f>
        <v>247.6</v>
      </c>
      <c r="J263" s="8">
        <f t="shared" si="80"/>
        <v>109224</v>
      </c>
    </row>
    <row r="264" spans="1:10" ht="14.25" customHeight="1" x14ac:dyDescent="0.25">
      <c r="A264" s="10" t="s">
        <v>175</v>
      </c>
      <c r="B264" s="10" t="s">
        <v>18</v>
      </c>
      <c r="C264" s="11" t="s">
        <v>161</v>
      </c>
      <c r="D264" s="33">
        <v>2</v>
      </c>
      <c r="E264" s="7">
        <f>VLOOKUP(C264,'[2]TAB BASE MENSUAL CON COMP'!$A$6:$P$44,2,FALSE)</f>
        <v>12127</v>
      </c>
      <c r="F264" s="7">
        <f>VLOOKUP(C264,'[2]TAB BASE MENSUAL CON COMP'!$A$6:$P$44,8,FALSE)</f>
        <v>19569</v>
      </c>
      <c r="G264" s="8">
        <f t="shared" ref="G264:G265" si="81">E264+F264</f>
        <v>31696</v>
      </c>
      <c r="H264" s="7">
        <f>VLOOKUP(C264,'[2]TAB BASE MENSUAL CON COMP'!$A$6:$P$44,13,FALSE)</f>
        <v>2814.1000000000004</v>
      </c>
      <c r="I264" s="7">
        <f>VLOOKUP(C264,'[2]TAB BASE MENSUAL CON COMP'!$A$6:$P$44,12,FALSE)</f>
        <v>499.9</v>
      </c>
      <c r="J264" s="8">
        <f t="shared" ref="J264:J265" si="82">(G264-H264-I264)*12</f>
        <v>340584</v>
      </c>
    </row>
    <row r="265" spans="1:10" ht="14.25" customHeight="1" x14ac:dyDescent="0.25">
      <c r="A265" s="10" t="s">
        <v>175</v>
      </c>
      <c r="B265" s="10" t="s">
        <v>18</v>
      </c>
      <c r="C265" s="11" t="s">
        <v>162</v>
      </c>
      <c r="D265" s="33">
        <v>1</v>
      </c>
      <c r="E265" s="7">
        <f>VLOOKUP(C265,'[2]TAB BASE MENSUAL CON COMP'!$A$6:$P$44,2,FALSE)</f>
        <v>12284</v>
      </c>
      <c r="F265" s="7">
        <f>VLOOKUP(C265,'[2]TAB BASE MENSUAL CON COMP'!$A$6:$P$44,8,FALSE)</f>
        <v>19772</v>
      </c>
      <c r="G265" s="8">
        <f t="shared" si="81"/>
        <v>32056</v>
      </c>
      <c r="H265" s="7">
        <f>VLOOKUP(C265,'[2]TAB BASE MENSUAL CON COMP'!$A$6:$P$44,13,FALSE)</f>
        <v>2861.3</v>
      </c>
      <c r="I265" s="7">
        <f>VLOOKUP(C265,'[2]TAB BASE MENSUAL CON COMP'!$A$6:$P$44,12,FALSE)</f>
        <v>506.3</v>
      </c>
      <c r="J265" s="8">
        <f t="shared" si="82"/>
        <v>344260.80000000005</v>
      </c>
    </row>
    <row r="266" spans="1:10" ht="14.25" customHeight="1" x14ac:dyDescent="0.25">
      <c r="A266" s="10" t="s">
        <v>176</v>
      </c>
      <c r="B266" s="10" t="s">
        <v>22</v>
      </c>
      <c r="C266" s="16" t="s">
        <v>35</v>
      </c>
      <c r="D266" s="33">
        <v>7</v>
      </c>
      <c r="E266" s="7">
        <f>VLOOKUP(C266,'[3]TAB CONF MENSUAL EST MIN'!$A$6:$N$20,2,FALSE)</f>
        <v>5640</v>
      </c>
      <c r="F266" s="8">
        <f>VLOOKUP(C266,'[3]TAB CONF MENSUAL EST MIN'!$A$6:$N$20,8,FALSE)</f>
        <v>4240</v>
      </c>
      <c r="G266" s="8">
        <f>E266+F266</f>
        <v>9880</v>
      </c>
      <c r="H266" s="8">
        <f>VLOOKUP(C266,'[3]TAB CONF MENSUAL EST MIN'!$A$6:$L$20,12,FALSE )</f>
        <v>507.6</v>
      </c>
      <c r="I266" s="8">
        <f>VLOOKUP(C266,'[3]TAB CONF MENSUAL EST MIN'!$A$6:$N$20,11,FALSE)</f>
        <v>232.5</v>
      </c>
      <c r="J266" s="8">
        <f>(G266-H266-I266)*12</f>
        <v>109678.79999999999</v>
      </c>
    </row>
    <row r="267" spans="1:10" ht="14.25" customHeight="1" x14ac:dyDescent="0.25">
      <c r="A267" s="10" t="s">
        <v>177</v>
      </c>
      <c r="B267" s="10" t="s">
        <v>24</v>
      </c>
      <c r="C267" s="16" t="s">
        <v>25</v>
      </c>
      <c r="D267" s="33">
        <v>1</v>
      </c>
      <c r="E267" s="7">
        <f>VLOOKUP(C267,'[5]TABULADORES CONTRATO CONF'!$A$6:$M$20,2,FALSE)</f>
        <v>8297</v>
      </c>
      <c r="F267" s="40">
        <f>VLOOKUP(C267,'[5]TABULADORES CONTRATO CONF'!$A$6:$G$20,7,FALSE)</f>
        <v>4385</v>
      </c>
      <c r="G267" s="40">
        <f>E267+F267</f>
        <v>12682</v>
      </c>
      <c r="H267" s="40">
        <f>VLOOKUP(C267,'[5]TABULADORES CONTRATO CONF'!$A$6:$J$20,10,FALSE)</f>
        <v>267.7</v>
      </c>
      <c r="I267" s="40">
        <f>VLOOKUP(C267,'[5]TABULADORES CONTRATO CONF'!$A$6:$K$20,11,FALSE)</f>
        <v>342</v>
      </c>
      <c r="J267" s="40">
        <f>(G267-H267-I267)*12</f>
        <v>144867.59999999998</v>
      </c>
    </row>
    <row r="268" spans="1:10" s="34" customFormat="1" ht="14.25" customHeight="1" x14ac:dyDescent="0.25">
      <c r="A268" s="31" t="s">
        <v>178</v>
      </c>
      <c r="B268" s="31" t="s">
        <v>93</v>
      </c>
      <c r="C268" s="32" t="s">
        <v>77</v>
      </c>
      <c r="D268" s="33">
        <v>462</v>
      </c>
      <c r="E268" s="45">
        <v>5727</v>
      </c>
      <c r="F268" s="43">
        <v>1879.8</v>
      </c>
      <c r="G268" s="49">
        <f t="shared" ref="G268:G270" si="83">E268+F268</f>
        <v>7606.8</v>
      </c>
      <c r="H268" s="43">
        <v>114.54</v>
      </c>
      <c r="I268" s="43">
        <v>236.05</v>
      </c>
      <c r="J268" s="43">
        <f t="shared" ref="J268:J270" si="84">(G268-H268-I268)*12</f>
        <v>87074.52</v>
      </c>
    </row>
    <row r="269" spans="1:10" s="34" customFormat="1" ht="14.25" customHeight="1" x14ac:dyDescent="0.25">
      <c r="A269" s="31" t="s">
        <v>178</v>
      </c>
      <c r="B269" s="31" t="s">
        <v>93</v>
      </c>
      <c r="C269" s="32" t="s">
        <v>71</v>
      </c>
      <c r="D269" s="33">
        <v>14</v>
      </c>
      <c r="E269" s="45">
        <v>5727</v>
      </c>
      <c r="F269" s="43">
        <v>1879.8</v>
      </c>
      <c r="G269" s="49">
        <f t="shared" si="83"/>
        <v>7606.8</v>
      </c>
      <c r="H269" s="43">
        <v>114.54</v>
      </c>
      <c r="I269" s="43">
        <v>236.05</v>
      </c>
      <c r="J269" s="43">
        <f t="shared" si="84"/>
        <v>87074.52</v>
      </c>
    </row>
    <row r="270" spans="1:10" s="34" customFormat="1" ht="14.25" customHeight="1" x14ac:dyDescent="0.25">
      <c r="A270" s="31" t="s">
        <v>178</v>
      </c>
      <c r="B270" s="31" t="s">
        <v>93</v>
      </c>
      <c r="C270" s="32" t="s">
        <v>72</v>
      </c>
      <c r="D270" s="33">
        <v>3</v>
      </c>
      <c r="E270" s="45">
        <v>5727</v>
      </c>
      <c r="F270" s="43">
        <v>1879.8</v>
      </c>
      <c r="G270" s="49">
        <f t="shared" si="83"/>
        <v>7606.8</v>
      </c>
      <c r="H270" s="43">
        <v>114.54</v>
      </c>
      <c r="I270" s="43">
        <v>236.05</v>
      </c>
      <c r="J270" s="43">
        <f t="shared" si="84"/>
        <v>87074.52</v>
      </c>
    </row>
    <row r="271" spans="1:10" s="34" customFormat="1" ht="14.25" customHeight="1" x14ac:dyDescent="0.25">
      <c r="A271" s="31" t="s">
        <v>178</v>
      </c>
      <c r="B271" s="31" t="s">
        <v>93</v>
      </c>
      <c r="C271" s="32" t="s">
        <v>74</v>
      </c>
      <c r="D271" s="33">
        <v>27</v>
      </c>
      <c r="E271" s="45">
        <v>5833.5</v>
      </c>
      <c r="F271" s="43">
        <v>1885.4</v>
      </c>
      <c r="G271" s="43">
        <f>E271+F271</f>
        <v>7718.9</v>
      </c>
      <c r="H271" s="43">
        <v>932.27</v>
      </c>
      <c r="I271" s="43">
        <v>240.45</v>
      </c>
      <c r="J271" s="43">
        <f>(G271-H271-I271)*12</f>
        <v>78554.159999999989</v>
      </c>
    </row>
    <row r="272" spans="1:10" s="34" customFormat="1" ht="14.25" customHeight="1" x14ac:dyDescent="0.25">
      <c r="A272" s="31" t="s">
        <v>178</v>
      </c>
      <c r="B272" s="31" t="s">
        <v>93</v>
      </c>
      <c r="C272" s="32" t="s">
        <v>84</v>
      </c>
      <c r="D272" s="33">
        <v>24</v>
      </c>
      <c r="E272" s="45">
        <v>5895</v>
      </c>
      <c r="F272" s="43">
        <v>1888.85</v>
      </c>
      <c r="G272" s="43">
        <f>E272+F272</f>
        <v>7783.85</v>
      </c>
      <c r="H272" s="43">
        <v>946.55</v>
      </c>
      <c r="I272" s="43">
        <v>243</v>
      </c>
      <c r="J272" s="43">
        <f>(G272-H272-I272)*12</f>
        <v>79131.600000000006</v>
      </c>
    </row>
    <row r="273" spans="1:10" s="34" customFormat="1" ht="14.25" customHeight="1" x14ac:dyDescent="0.25">
      <c r="A273" s="31" t="s">
        <v>178</v>
      </c>
      <c r="B273" s="31" t="s">
        <v>93</v>
      </c>
      <c r="C273" s="32" t="s">
        <v>75</v>
      </c>
      <c r="D273" s="33">
        <v>18</v>
      </c>
      <c r="E273" s="45">
        <v>5929.5</v>
      </c>
      <c r="F273" s="43">
        <v>1891.6</v>
      </c>
      <c r="G273" s="43">
        <f>E273+F273</f>
        <v>7821.1</v>
      </c>
      <c r="H273" s="43">
        <v>955.19</v>
      </c>
      <c r="I273" s="43">
        <v>244.4</v>
      </c>
      <c r="J273" s="43">
        <f>(G273-H273-I273)*12</f>
        <v>79458.12</v>
      </c>
    </row>
    <row r="274" spans="1:10" s="34" customFormat="1" ht="14.25" customHeight="1" x14ac:dyDescent="0.25">
      <c r="A274" s="31" t="s">
        <v>179</v>
      </c>
      <c r="B274" s="31" t="s">
        <v>93</v>
      </c>
      <c r="C274" s="32" t="s">
        <v>77</v>
      </c>
      <c r="D274" s="33">
        <v>4991</v>
      </c>
      <c r="E274" s="45">
        <v>5727</v>
      </c>
      <c r="F274" s="43">
        <v>1879.8</v>
      </c>
      <c r="G274" s="49">
        <f t="shared" ref="G274:G276" si="85">E274+F274</f>
        <v>7606.8</v>
      </c>
      <c r="H274" s="43">
        <v>114.54</v>
      </c>
      <c r="I274" s="43">
        <v>236.05</v>
      </c>
      <c r="J274" s="43">
        <f t="shared" ref="J274:J276" si="86">(G274-H274-I274)*12</f>
        <v>87074.52</v>
      </c>
    </row>
    <row r="275" spans="1:10" s="34" customFormat="1" ht="14.25" customHeight="1" x14ac:dyDescent="0.25">
      <c r="A275" s="31" t="s">
        <v>179</v>
      </c>
      <c r="B275" s="31" t="s">
        <v>93</v>
      </c>
      <c r="C275" s="32" t="s">
        <v>71</v>
      </c>
      <c r="D275" s="33">
        <v>261</v>
      </c>
      <c r="E275" s="45">
        <v>5727</v>
      </c>
      <c r="F275" s="43">
        <v>1879.8</v>
      </c>
      <c r="G275" s="49">
        <f t="shared" si="85"/>
        <v>7606.8</v>
      </c>
      <c r="H275" s="43">
        <v>114.54</v>
      </c>
      <c r="I275" s="43">
        <v>236.05</v>
      </c>
      <c r="J275" s="43">
        <f t="shared" si="86"/>
        <v>87074.52</v>
      </c>
    </row>
    <row r="276" spans="1:10" s="34" customFormat="1" ht="14.25" customHeight="1" x14ac:dyDescent="0.25">
      <c r="A276" s="31" t="s">
        <v>179</v>
      </c>
      <c r="B276" s="31" t="s">
        <v>93</v>
      </c>
      <c r="C276" s="32" t="s">
        <v>72</v>
      </c>
      <c r="D276" s="33">
        <v>2</v>
      </c>
      <c r="E276" s="45">
        <v>5727</v>
      </c>
      <c r="F276" s="43">
        <v>1879.8</v>
      </c>
      <c r="G276" s="49">
        <f t="shared" si="85"/>
        <v>7606.8</v>
      </c>
      <c r="H276" s="43">
        <v>114.54</v>
      </c>
      <c r="I276" s="43">
        <v>236.05</v>
      </c>
      <c r="J276" s="43">
        <f t="shared" si="86"/>
        <v>87074.52</v>
      </c>
    </row>
    <row r="277" spans="1:10" s="34" customFormat="1" ht="14.25" customHeight="1" x14ac:dyDescent="0.25">
      <c r="A277" s="31" t="s">
        <v>179</v>
      </c>
      <c r="B277" s="31" t="s">
        <v>93</v>
      </c>
      <c r="C277" s="32" t="s">
        <v>74</v>
      </c>
      <c r="D277" s="33">
        <v>187</v>
      </c>
      <c r="E277" s="45">
        <v>5833.5</v>
      </c>
      <c r="F277" s="43">
        <v>1885.4</v>
      </c>
      <c r="G277" s="43">
        <f>E277+F277</f>
        <v>7718.9</v>
      </c>
      <c r="H277" s="43">
        <v>932.27</v>
      </c>
      <c r="I277" s="43">
        <v>240.45</v>
      </c>
      <c r="J277" s="43">
        <f>(G277-H277-I277)*12</f>
        <v>78554.159999999989</v>
      </c>
    </row>
    <row r="278" spans="1:10" s="34" customFormat="1" ht="14.25" customHeight="1" x14ac:dyDescent="0.25">
      <c r="A278" s="31" t="s">
        <v>179</v>
      </c>
      <c r="B278" s="31" t="s">
        <v>93</v>
      </c>
      <c r="C278" s="32" t="s">
        <v>84</v>
      </c>
      <c r="D278" s="33">
        <v>199</v>
      </c>
      <c r="E278" s="45">
        <v>5895</v>
      </c>
      <c r="F278" s="43">
        <v>1888.85</v>
      </c>
      <c r="G278" s="43">
        <f>E278+F278</f>
        <v>7783.85</v>
      </c>
      <c r="H278" s="43">
        <v>946.55</v>
      </c>
      <c r="I278" s="43">
        <v>243</v>
      </c>
      <c r="J278" s="43">
        <f>(G278-H278-I278)*12</f>
        <v>79131.600000000006</v>
      </c>
    </row>
    <row r="279" spans="1:10" s="34" customFormat="1" ht="14.25" customHeight="1" x14ac:dyDescent="0.25">
      <c r="A279" s="31" t="s">
        <v>179</v>
      </c>
      <c r="B279" s="31" t="s">
        <v>93</v>
      </c>
      <c r="C279" s="32" t="s">
        <v>75</v>
      </c>
      <c r="D279" s="33">
        <v>30</v>
      </c>
      <c r="E279" s="45">
        <v>5929.5</v>
      </c>
      <c r="F279" s="43">
        <v>1891.6</v>
      </c>
      <c r="G279" s="43">
        <f>E279+F279</f>
        <v>7821.1</v>
      </c>
      <c r="H279" s="43">
        <v>955.19</v>
      </c>
      <c r="I279" s="43">
        <v>244.4</v>
      </c>
      <c r="J279" s="43">
        <f>(G279-H279-I279)*12</f>
        <v>79458.12</v>
      </c>
    </row>
    <row r="280" spans="1:10" ht="14.25" customHeight="1" x14ac:dyDescent="0.25">
      <c r="A280" s="10" t="s">
        <v>180</v>
      </c>
      <c r="B280" s="10" t="s">
        <v>52</v>
      </c>
      <c r="C280" s="11" t="s">
        <v>53</v>
      </c>
      <c r="D280" s="33">
        <v>20</v>
      </c>
      <c r="E280" s="7">
        <f>VLOOKUP(C280,'[6]TABU MMS (CORRECTO) '!$A$7:$M$19,2,FALSE)</f>
        <v>6890</v>
      </c>
      <c r="F280" s="48">
        <f>VLOOKUP(C280,'[6]TABU MMS (CORRECTO) '!$A$7:$F$19,6,FALSE)</f>
        <v>6437</v>
      </c>
      <c r="G280" s="48">
        <f t="shared" ref="G280:G281" si="87">E280+F280</f>
        <v>13327</v>
      </c>
      <c r="H280" s="48">
        <f>VLOOKUP(C280,'[6]TABU MMS (CORRECTO) '!$A$7:$H$19,8,FALSE)</f>
        <v>1030.5999999999999</v>
      </c>
      <c r="I280" s="48">
        <f>VLOOKUP(C280,'[6]TABU MMS (CORRECTO) '!$A$7:$I$19,9,FALSE)</f>
        <v>284</v>
      </c>
      <c r="J280" s="48">
        <f t="shared" ref="J280:J281" si="88">(G280-H280-I280)*12</f>
        <v>144148.79999999999</v>
      </c>
    </row>
    <row r="281" spans="1:10" ht="14.25" customHeight="1" x14ac:dyDescent="0.25">
      <c r="A281" s="10" t="s">
        <v>181</v>
      </c>
      <c r="B281" s="10" t="s">
        <v>52</v>
      </c>
      <c r="C281" s="11" t="s">
        <v>61</v>
      </c>
      <c r="D281" s="33">
        <v>2</v>
      </c>
      <c r="E281" s="7">
        <f>VLOOKUP(C281,'[6]TABU MMS (CORRECTO) '!$A$7:$M$19,2,FALSE)</f>
        <v>18230</v>
      </c>
      <c r="F281" s="8">
        <f>VLOOKUP(C281,'[6]TABU MMS (CORRECTO) '!$A$7:$F$19,6,FALSE)</f>
        <v>27872</v>
      </c>
      <c r="G281" s="8">
        <f t="shared" si="87"/>
        <v>46102</v>
      </c>
      <c r="H281" s="8">
        <f>VLOOKUP(C281,'[6]TABU MMS (CORRECTO) '!$A$7:$H$19,8,FALSE)</f>
        <v>8184.6</v>
      </c>
      <c r="I281" s="8">
        <f>VLOOKUP(C281,'[6]TABU MMS (CORRECTO) '!$A$7:$I$19,9,FALSE)</f>
        <v>751.4</v>
      </c>
      <c r="J281" s="8">
        <f t="shared" si="88"/>
        <v>445992</v>
      </c>
    </row>
    <row r="282" spans="1:10" ht="14.25" customHeight="1" x14ac:dyDescent="0.25">
      <c r="A282" s="10" t="s">
        <v>182</v>
      </c>
      <c r="B282" s="10" t="s">
        <v>22</v>
      </c>
      <c r="C282" s="16" t="s">
        <v>27</v>
      </c>
      <c r="D282" s="33">
        <v>2</v>
      </c>
      <c r="E282" s="7">
        <f>VLOOKUP(C282,'[3]TAB CONF MENSUAL EST MIN'!$A$6:$N$20,2,FALSE)</f>
        <v>10374</v>
      </c>
      <c r="F282" s="8">
        <f>VLOOKUP(C282,'[3]TAB CONF MENSUAL EST MIN'!$A$6:$N$20,8,FALSE)</f>
        <v>4624</v>
      </c>
      <c r="G282" s="8">
        <f>E282+F282</f>
        <v>14998</v>
      </c>
      <c r="H282" s="8">
        <f>VLOOKUP(C282,'[3]TAB CONF MENSUAL EST MIN'!$A$6:$L$20,12,FALSE )</f>
        <v>1845.6</v>
      </c>
      <c r="I282" s="8">
        <f>VLOOKUP(C282,'[3]TAB CONF MENSUAL EST MIN'!$A$6:$N$20,11,FALSE)</f>
        <v>427.6</v>
      </c>
      <c r="J282" s="8">
        <f>(G282-H282-I282)*12</f>
        <v>152697.59999999998</v>
      </c>
    </row>
    <row r="283" spans="1:10" ht="14.25" customHeight="1" x14ac:dyDescent="0.25">
      <c r="A283" s="10" t="s">
        <v>182</v>
      </c>
      <c r="B283" s="10" t="s">
        <v>24</v>
      </c>
      <c r="C283" s="16" t="s">
        <v>27</v>
      </c>
      <c r="D283" s="33">
        <v>8</v>
      </c>
      <c r="E283" s="7">
        <f>VLOOKUP(C283,'[5]TABULADORES CONTRATO CONF'!$A$6:$M$20,2,FALSE)</f>
        <v>10374</v>
      </c>
      <c r="F283" s="8">
        <f>VLOOKUP(C283,'[5]TABULADORES CONTRATO CONF'!$A$6:$G$20,7,FALSE)</f>
        <v>4624</v>
      </c>
      <c r="G283" s="8">
        <f>E283+F283</f>
        <v>14998</v>
      </c>
      <c r="H283" s="8">
        <f>VLOOKUP(C283,'[5]TABULADORES CONTRATO CONF'!$A$6:$J$20,10,FALSE)</f>
        <v>911.9</v>
      </c>
      <c r="I283" s="8">
        <f>VLOOKUP(C283,'[5]TABULADORES CONTRATO CONF'!$A$6:$K$20,11,FALSE)</f>
        <v>427.6</v>
      </c>
      <c r="J283" s="8">
        <f>(G283-H283-I283)*12</f>
        <v>163902</v>
      </c>
    </row>
    <row r="284" spans="1:10" ht="14.25" customHeight="1" x14ac:dyDescent="0.25">
      <c r="A284" s="10" t="s">
        <v>183</v>
      </c>
      <c r="B284" s="10" t="s">
        <v>52</v>
      </c>
      <c r="C284" s="11" t="s">
        <v>60</v>
      </c>
      <c r="D284" s="33">
        <v>1</v>
      </c>
      <c r="E284" s="7">
        <f>VLOOKUP(C284,'[6]TABU MMS (CORRECTO) '!$A$7:$M$19,2,FALSE)</f>
        <v>7885</v>
      </c>
      <c r="F284" s="8">
        <f>VLOOKUP(C284,'[6]TABU MMS (CORRECTO) '!$A$7:$F$19,6,FALSE)</f>
        <v>13240</v>
      </c>
      <c r="G284" s="8">
        <f t="shared" ref="G284:G285" si="89">E284+F284</f>
        <v>21125</v>
      </c>
      <c r="H284" s="8">
        <f>VLOOKUP(C284,'[6]TABU MMS (CORRECTO) '!$A$7:$H$19,8,FALSE)</f>
        <v>2557.4</v>
      </c>
      <c r="I284" s="8">
        <f>VLOOKUP(C284,'[6]TABU MMS (CORRECTO) '!$A$7:$I$19,9,FALSE)</f>
        <v>325</v>
      </c>
      <c r="J284" s="8">
        <f t="shared" ref="J284:J285" si="90">(G284-H284-I284)*12</f>
        <v>218911.19999999998</v>
      </c>
    </row>
    <row r="285" spans="1:10" ht="14.25" customHeight="1" x14ac:dyDescent="0.25">
      <c r="A285" s="10" t="s">
        <v>183</v>
      </c>
      <c r="B285" s="10" t="s">
        <v>52</v>
      </c>
      <c r="C285" s="11" t="s">
        <v>61</v>
      </c>
      <c r="D285" s="33">
        <v>1</v>
      </c>
      <c r="E285" s="7">
        <f>VLOOKUP(C285,'[6]TABU MMS (CORRECTO) '!$A$7:$M$19,2,FALSE)</f>
        <v>18230</v>
      </c>
      <c r="F285" s="8">
        <f>VLOOKUP(C285,'[6]TABU MMS (CORRECTO) '!$A$7:$F$19,6,FALSE)</f>
        <v>27872</v>
      </c>
      <c r="G285" s="8">
        <f t="shared" si="89"/>
        <v>46102</v>
      </c>
      <c r="H285" s="8">
        <f>VLOOKUP(C285,'[6]TABU MMS (CORRECTO) '!$A$7:$H$19,8,FALSE)</f>
        <v>8184.6</v>
      </c>
      <c r="I285" s="8">
        <f>VLOOKUP(C285,'[6]TABU MMS (CORRECTO) '!$A$7:$I$19,9,FALSE)</f>
        <v>751.4</v>
      </c>
      <c r="J285" s="8">
        <f t="shared" si="90"/>
        <v>445992</v>
      </c>
    </row>
    <row r="286" spans="1:10" ht="14.25" customHeight="1" x14ac:dyDescent="0.25">
      <c r="A286" s="10" t="s">
        <v>184</v>
      </c>
      <c r="B286" s="10" t="s">
        <v>22</v>
      </c>
      <c r="C286" s="16" t="s">
        <v>25</v>
      </c>
      <c r="D286" s="33">
        <v>1</v>
      </c>
      <c r="E286" s="7">
        <f>VLOOKUP(C286,'[3]TAB CONF MENSUAL EST MIN'!$A$6:$N$20,2,FALSE)</f>
        <v>8297</v>
      </c>
      <c r="F286" s="8">
        <f>VLOOKUP(C286,'[3]TAB CONF MENSUAL EST MIN'!$A$6:$N$20,8,FALSE)</f>
        <v>4385</v>
      </c>
      <c r="G286" s="8">
        <f>E286+F286</f>
        <v>12682</v>
      </c>
      <c r="H286" s="8">
        <f>VLOOKUP(C286,'[3]TAB CONF MENSUAL EST MIN'!$A$6:$L$20,12,FALSE )</f>
        <v>1014.4000000000001</v>
      </c>
      <c r="I286" s="8">
        <f>VLOOKUP(C286,'[3]TAB CONF MENSUAL EST MIN'!$A$6:$N$20,11,FALSE)</f>
        <v>342</v>
      </c>
      <c r="J286" s="8">
        <f>(G286-H286-I286)*12</f>
        <v>135907.20000000001</v>
      </c>
    </row>
    <row r="287" spans="1:10" ht="14.25" customHeight="1" x14ac:dyDescent="0.25">
      <c r="A287" s="10" t="s">
        <v>185</v>
      </c>
      <c r="B287" s="10" t="s">
        <v>18</v>
      </c>
      <c r="C287" s="11" t="s">
        <v>19</v>
      </c>
      <c r="D287" s="33">
        <v>4</v>
      </c>
      <c r="E287" s="7">
        <f>VLOOKUP(C287,'[2]TAB BASE MENSUAL CON COMP'!$A$6:$P$44,2,FALSE)</f>
        <v>17471</v>
      </c>
      <c r="F287" s="7">
        <f>VLOOKUP(C287,'[2]TAB BASE MENSUAL CON COMP'!$A$6:$P$44,8,FALSE)</f>
        <v>26631</v>
      </c>
      <c r="G287" s="8">
        <f t="shared" ref="G287:G290" si="91">E287+F287</f>
        <v>44102</v>
      </c>
      <c r="H287" s="7">
        <f>VLOOKUP(C287,'[2]TAB BASE MENSUAL CON COMP'!$A$6:$P$44,13,FALSE)</f>
        <v>4616.3999999999996</v>
      </c>
      <c r="I287" s="7">
        <f>VLOOKUP(C287,'[2]TAB BASE MENSUAL CON COMP'!$A$6:$P$44,12,FALSE)</f>
        <v>720.1</v>
      </c>
      <c r="J287" s="8">
        <f t="shared" ref="J287:J290" si="92">(G287-H287-I287)*12</f>
        <v>465186</v>
      </c>
    </row>
    <row r="288" spans="1:10" ht="14.25" customHeight="1" x14ac:dyDescent="0.25">
      <c r="A288" s="10" t="s">
        <v>185</v>
      </c>
      <c r="B288" s="10" t="s">
        <v>18</v>
      </c>
      <c r="C288" s="11" t="s">
        <v>21</v>
      </c>
      <c r="D288" s="33">
        <v>11</v>
      </c>
      <c r="E288" s="7">
        <f>VLOOKUP(C288,'[2]TAB BASE MENSUAL CON COMP'!$A$6:$P$44,2,FALSE)</f>
        <v>18226</v>
      </c>
      <c r="F288" s="7">
        <f>VLOOKUP(C288,'[2]TAB BASE MENSUAL CON COMP'!$A$6:$P$44,8,FALSE)</f>
        <v>27611</v>
      </c>
      <c r="G288" s="8">
        <f t="shared" si="91"/>
        <v>45837</v>
      </c>
      <c r="H288" s="7">
        <f>VLOOKUP(C288,'[2]TAB BASE MENSUAL CON COMP'!$A$6:$P$44,13,FALSE)</f>
        <v>4884.4000000000005</v>
      </c>
      <c r="I288" s="7">
        <f>VLOOKUP(C288,'[2]TAB BASE MENSUAL CON COMP'!$A$6:$P$44,12,FALSE)</f>
        <v>751.3</v>
      </c>
      <c r="J288" s="8">
        <f t="shared" si="92"/>
        <v>482415.6</v>
      </c>
    </row>
    <row r="289" spans="1:10" ht="14.25" customHeight="1" x14ac:dyDescent="0.25">
      <c r="A289" s="10" t="s">
        <v>186</v>
      </c>
      <c r="B289" s="10" t="s">
        <v>18</v>
      </c>
      <c r="C289" s="11" t="s">
        <v>19</v>
      </c>
      <c r="D289" s="33">
        <v>2</v>
      </c>
      <c r="E289" s="7">
        <f>VLOOKUP(C289,'[2]TAB BASE MENSUAL CON COMP'!$A$6:$P$44,2,FALSE)</f>
        <v>17471</v>
      </c>
      <c r="F289" s="7">
        <f>VLOOKUP(C289,'[2]TAB BASE MENSUAL CON COMP'!$A$6:$P$44,8,FALSE)</f>
        <v>26631</v>
      </c>
      <c r="G289" s="8">
        <f t="shared" si="91"/>
        <v>44102</v>
      </c>
      <c r="H289" s="7">
        <f>VLOOKUP(C289,'[2]TAB BASE MENSUAL CON COMP'!$A$6:$P$44,13,FALSE)</f>
        <v>4616.3999999999996</v>
      </c>
      <c r="I289" s="7">
        <f>VLOOKUP(C289,'[2]TAB BASE MENSUAL CON COMP'!$A$6:$P$44,12,FALSE)</f>
        <v>720.1</v>
      </c>
      <c r="J289" s="8">
        <f t="shared" si="92"/>
        <v>465186</v>
      </c>
    </row>
    <row r="290" spans="1:10" ht="14.25" customHeight="1" x14ac:dyDescent="0.25">
      <c r="A290" s="10" t="s">
        <v>186</v>
      </c>
      <c r="B290" s="10" t="s">
        <v>18</v>
      </c>
      <c r="C290" s="11" t="s">
        <v>21</v>
      </c>
      <c r="D290" s="33">
        <v>8</v>
      </c>
      <c r="E290" s="7">
        <f>VLOOKUP(C290,'[2]TAB BASE MENSUAL CON COMP'!$A$6:$P$44,2,FALSE)</f>
        <v>18226</v>
      </c>
      <c r="F290" s="7">
        <f>VLOOKUP(C290,'[2]TAB BASE MENSUAL CON COMP'!$A$6:$P$44,8,FALSE)</f>
        <v>27611</v>
      </c>
      <c r="G290" s="8">
        <f t="shared" si="91"/>
        <v>45837</v>
      </c>
      <c r="H290" s="7">
        <f>VLOOKUP(C290,'[2]TAB BASE MENSUAL CON COMP'!$A$6:$P$44,13,FALSE)</f>
        <v>4884.4000000000005</v>
      </c>
      <c r="I290" s="7">
        <f>VLOOKUP(C290,'[2]TAB BASE MENSUAL CON COMP'!$A$6:$P$44,12,FALSE)</f>
        <v>751.3</v>
      </c>
      <c r="J290" s="8">
        <f t="shared" si="92"/>
        <v>482415.6</v>
      </c>
    </row>
    <row r="291" spans="1:10" ht="14.25" customHeight="1" x14ac:dyDescent="0.25">
      <c r="A291" s="10" t="s">
        <v>186</v>
      </c>
      <c r="B291" s="10" t="s">
        <v>52</v>
      </c>
      <c r="C291" s="11" t="s">
        <v>53</v>
      </c>
      <c r="D291" s="33">
        <v>10</v>
      </c>
      <c r="E291" s="7">
        <f>VLOOKUP(C291,'[6]TABU MMS (CORRECTO) '!$A$7:$M$19,2,FALSE)</f>
        <v>6890</v>
      </c>
      <c r="F291" s="8">
        <f>VLOOKUP(C291,'[6]TABU MMS (CORRECTO) '!$A$7:$F$19,6,FALSE)</f>
        <v>6437</v>
      </c>
      <c r="G291" s="8">
        <f>E291+F291</f>
        <v>13327</v>
      </c>
      <c r="H291" s="8">
        <f>VLOOKUP(C291,'[6]TABU MMS (CORRECTO) '!$A$7:$H$19,8,FALSE)</f>
        <v>1030.5999999999999</v>
      </c>
      <c r="I291" s="8">
        <f>VLOOKUP(C291,'[6]TABU MMS (CORRECTO) '!$A$7:$I$19,9,FALSE)</f>
        <v>284</v>
      </c>
      <c r="J291" s="8">
        <f>(G291-H291-I291)*12</f>
        <v>144148.79999999999</v>
      </c>
    </row>
    <row r="292" spans="1:10" ht="14.25" customHeight="1" x14ac:dyDescent="0.25">
      <c r="A292" s="10" t="s">
        <v>187</v>
      </c>
      <c r="B292" s="10" t="s">
        <v>24</v>
      </c>
      <c r="C292" s="16" t="s">
        <v>77</v>
      </c>
      <c r="D292" s="33">
        <v>1</v>
      </c>
      <c r="E292" s="7">
        <f>VLOOKUP(C292,'[5]TABULADORES CONTRATO CONF'!$A$6:$M$20,2,FALSE)</f>
        <v>5363</v>
      </c>
      <c r="F292" s="8">
        <f>VLOOKUP(C292,'[5]TABULADORES CONTRATO CONF'!$A$6:$G$20,7,FALSE)</f>
        <v>4216</v>
      </c>
      <c r="G292" s="8">
        <f t="shared" ref="G292:G293" si="93">E292+F292</f>
        <v>9579</v>
      </c>
      <c r="H292" s="8">
        <f>VLOOKUP(C292,'[5]TABULADORES CONTRATO CONF'!$A$6:$J$20,10,FALSE)</f>
        <v>0</v>
      </c>
      <c r="I292" s="8">
        <f>VLOOKUP(C292,'[5]TABULADORES CONTRATO CONF'!$A$6:$K$20,11,FALSE)</f>
        <v>221.1</v>
      </c>
      <c r="J292" s="8">
        <f t="shared" ref="J292:J293" si="94">(G292-H292-I292)*12</f>
        <v>112294.79999999999</v>
      </c>
    </row>
    <row r="293" spans="1:10" ht="14.25" customHeight="1" x14ac:dyDescent="0.25">
      <c r="A293" s="10" t="s">
        <v>188</v>
      </c>
      <c r="B293" s="10" t="s">
        <v>24</v>
      </c>
      <c r="C293" s="16" t="s">
        <v>38</v>
      </c>
      <c r="D293" s="33">
        <v>1</v>
      </c>
      <c r="E293" s="7">
        <f>VLOOKUP(C293,'[5]TABULADORES CONTRATO CONF'!$A$6:$M$20,2,FALSE)</f>
        <v>6799</v>
      </c>
      <c r="F293" s="8">
        <f>VLOOKUP(C293,'[5]TABULADORES CONTRATO CONF'!$A$6:$G$20,7,FALSE)</f>
        <v>4319</v>
      </c>
      <c r="G293" s="8">
        <f t="shared" si="93"/>
        <v>11118</v>
      </c>
      <c r="H293" s="8">
        <f>VLOOKUP(C293,'[5]TABULADORES CONTRATO CONF'!$A$6:$J$20,10,FALSE)</f>
        <v>97.6</v>
      </c>
      <c r="I293" s="8">
        <f>VLOOKUP(C293,'[5]TABULADORES CONTRATO CONF'!$A$6:$K$20,11,FALSE)</f>
        <v>280.2</v>
      </c>
      <c r="J293" s="8">
        <f t="shared" si="94"/>
        <v>128882.4</v>
      </c>
    </row>
    <row r="294" spans="1:10" ht="14.25" customHeight="1" x14ac:dyDescent="0.25">
      <c r="A294" s="10" t="s">
        <v>189</v>
      </c>
      <c r="B294" s="10" t="s">
        <v>18</v>
      </c>
      <c r="C294" s="11" t="s">
        <v>21</v>
      </c>
      <c r="D294" s="33">
        <v>1</v>
      </c>
      <c r="E294" s="7">
        <f>VLOOKUP(C294,'[2]TAB BASE MENSUAL CON COMP'!$A$6:$P$44,2,FALSE)</f>
        <v>18226</v>
      </c>
      <c r="F294" s="7">
        <f>VLOOKUP(C294,'[2]TAB BASE MENSUAL CON COMP'!$A$6:$P$44,8,FALSE)</f>
        <v>27611</v>
      </c>
      <c r="G294" s="8">
        <f>E294+F294</f>
        <v>45837</v>
      </c>
      <c r="H294" s="7">
        <f>VLOOKUP(C294,'[2]TAB BASE MENSUAL CON COMP'!$A$6:$P$44,13,FALSE)</f>
        <v>4884.4000000000005</v>
      </c>
      <c r="I294" s="7">
        <f>VLOOKUP(C294,'[2]TAB BASE MENSUAL CON COMP'!$A$6:$P$44,12,FALSE)</f>
        <v>751.3</v>
      </c>
      <c r="J294" s="8">
        <f>(G294-H294-I294)*12</f>
        <v>482415.6</v>
      </c>
    </row>
    <row r="295" spans="1:10" ht="14.25" customHeight="1" x14ac:dyDescent="0.25">
      <c r="A295" s="10" t="s">
        <v>190</v>
      </c>
      <c r="B295" s="10" t="s">
        <v>24</v>
      </c>
      <c r="C295" s="16" t="s">
        <v>37</v>
      </c>
      <c r="D295" s="33">
        <v>7</v>
      </c>
      <c r="E295" s="7">
        <f>VLOOKUP(C295,'[5]TABULADORES CONTRATO CONF'!$A$6:$M$20,2,FALSE)</f>
        <v>5910</v>
      </c>
      <c r="F295" s="8">
        <f>VLOOKUP(C295,'[5]TABULADORES CONTRATO CONF'!$A$6:$G$20,7,FALSE)</f>
        <v>4267</v>
      </c>
      <c r="G295" s="8">
        <f t="shared" ref="G295:G300" si="95">E295+F295</f>
        <v>10177</v>
      </c>
      <c r="H295" s="8">
        <f>VLOOKUP(C295,'[5]TABULADORES CONTRATO CONF'!$A$6:$J$20,10,FALSE)</f>
        <v>0</v>
      </c>
      <c r="I295" s="8">
        <f>VLOOKUP(C295,'[5]TABULADORES CONTRATO CONF'!$A$6:$K$20,11,FALSE)</f>
        <v>243.6</v>
      </c>
      <c r="J295" s="8">
        <f t="shared" ref="J295:J300" si="96">(G295-H295-I295)*12</f>
        <v>119200.79999999999</v>
      </c>
    </row>
    <row r="296" spans="1:10" ht="14.25" customHeight="1" x14ac:dyDescent="0.25">
      <c r="A296" s="10" t="s">
        <v>190</v>
      </c>
      <c r="B296" s="10" t="s">
        <v>24</v>
      </c>
      <c r="C296" s="16" t="s">
        <v>33</v>
      </c>
      <c r="D296" s="33">
        <v>6</v>
      </c>
      <c r="E296" s="7">
        <f>VLOOKUP(C296,'[5]TABULADORES CONTRATO CONF'!$A$6:$M$20,2,FALSE)</f>
        <v>7350</v>
      </c>
      <c r="F296" s="8">
        <f>VLOOKUP(C296,'[5]TABULADORES CONTRATO CONF'!$A$6:$G$20,7,FALSE)</f>
        <v>4339</v>
      </c>
      <c r="G296" s="8">
        <f t="shared" si="95"/>
        <v>11689</v>
      </c>
      <c r="H296" s="8">
        <f>VLOOKUP(C296,'[5]TABULADORES CONTRATO CONF'!$A$6:$J$20,10,FALSE)</f>
        <v>159.69999999999999</v>
      </c>
      <c r="I296" s="8">
        <f>VLOOKUP(C296,'[5]TABULADORES CONTRATO CONF'!$A$6:$K$20,11,FALSE)</f>
        <v>303</v>
      </c>
      <c r="J296" s="8">
        <f t="shared" si="96"/>
        <v>134715.59999999998</v>
      </c>
    </row>
    <row r="297" spans="1:10" ht="14.25" customHeight="1" x14ac:dyDescent="0.25">
      <c r="A297" s="10" t="s">
        <v>191</v>
      </c>
      <c r="B297" s="10" t="s">
        <v>24</v>
      </c>
      <c r="C297" s="16" t="s">
        <v>33</v>
      </c>
      <c r="D297" s="33">
        <v>1</v>
      </c>
      <c r="E297" s="7">
        <f>VLOOKUP(C297,'[5]TABULADORES CONTRATO CONF'!$A$6:$M$20,2,FALSE)</f>
        <v>7350</v>
      </c>
      <c r="F297" s="8">
        <f>VLOOKUP(C297,'[5]TABULADORES CONTRATO CONF'!$A$6:$G$20,7,FALSE)</f>
        <v>4339</v>
      </c>
      <c r="G297" s="8">
        <f t="shared" si="95"/>
        <v>11689</v>
      </c>
      <c r="H297" s="8">
        <f>VLOOKUP(C297,'[5]TABULADORES CONTRATO CONF'!$A$6:$J$20,10,FALSE)</f>
        <v>159.69999999999999</v>
      </c>
      <c r="I297" s="8">
        <f>VLOOKUP(C297,'[5]TABULADORES CONTRATO CONF'!$A$6:$K$20,11,FALSE)</f>
        <v>303</v>
      </c>
      <c r="J297" s="8">
        <f t="shared" si="96"/>
        <v>134715.59999999998</v>
      </c>
    </row>
    <row r="298" spans="1:10" ht="14.25" customHeight="1" x14ac:dyDescent="0.25">
      <c r="A298" s="10" t="s">
        <v>191</v>
      </c>
      <c r="B298" s="10" t="s">
        <v>24</v>
      </c>
      <c r="C298" s="16" t="s">
        <v>38</v>
      </c>
      <c r="D298" s="33">
        <v>2</v>
      </c>
      <c r="E298" s="7">
        <f>VLOOKUP(C298,'[5]TABULADORES CONTRATO CONF'!$A$6:$M$20,2,FALSE)</f>
        <v>6799</v>
      </c>
      <c r="F298" s="8">
        <f>VLOOKUP(C298,'[5]TABULADORES CONTRATO CONF'!$A$6:$G$20,7,FALSE)</f>
        <v>4319</v>
      </c>
      <c r="G298" s="8">
        <f t="shared" si="95"/>
        <v>11118</v>
      </c>
      <c r="H298" s="8">
        <f>VLOOKUP(C298,'[5]TABULADORES CONTRATO CONF'!$A$6:$J$20,10,FALSE)</f>
        <v>97.6</v>
      </c>
      <c r="I298" s="8">
        <f>VLOOKUP(C298,'[5]TABULADORES CONTRATO CONF'!$A$6:$K$20,11,FALSE)</f>
        <v>280.2</v>
      </c>
      <c r="J298" s="8">
        <f t="shared" si="96"/>
        <v>128882.4</v>
      </c>
    </row>
    <row r="299" spans="1:10" ht="14.25" customHeight="1" x14ac:dyDescent="0.25">
      <c r="A299" s="10" t="s">
        <v>192</v>
      </c>
      <c r="B299" s="10" t="s">
        <v>24</v>
      </c>
      <c r="C299" s="16" t="s">
        <v>77</v>
      </c>
      <c r="D299" s="33">
        <v>16</v>
      </c>
      <c r="E299" s="7">
        <f>VLOOKUP(C299,'[5]TABULADORES CONTRATO CONF'!$A$6:$M$20,2,FALSE)</f>
        <v>5363</v>
      </c>
      <c r="F299" s="8">
        <f>VLOOKUP(C299,'[5]TABULADORES CONTRATO CONF'!$A$6:$G$20,7,FALSE)</f>
        <v>4216</v>
      </c>
      <c r="G299" s="8">
        <f t="shared" si="95"/>
        <v>9579</v>
      </c>
      <c r="H299" s="8">
        <f>VLOOKUP(C299,'[5]TABULADORES CONTRATO CONF'!$A$6:$J$20,10,FALSE)</f>
        <v>0</v>
      </c>
      <c r="I299" s="8">
        <f>VLOOKUP(C299,'[5]TABULADORES CONTRATO CONF'!$A$6:$K$20,11,FALSE)</f>
        <v>221.1</v>
      </c>
      <c r="J299" s="8">
        <f t="shared" si="96"/>
        <v>112294.79999999999</v>
      </c>
    </row>
    <row r="300" spans="1:10" ht="14.25" customHeight="1" x14ac:dyDescent="0.25">
      <c r="A300" s="10" t="s">
        <v>193</v>
      </c>
      <c r="B300" s="10" t="s">
        <v>24</v>
      </c>
      <c r="C300" s="16" t="s">
        <v>36</v>
      </c>
      <c r="D300" s="33">
        <v>3</v>
      </c>
      <c r="E300" s="7">
        <f>VLOOKUP(C300,'[5]TABULADORES CONTRATO CONF'!$A$6:$M$20,2,FALSE)</f>
        <v>5752</v>
      </c>
      <c r="F300" s="8">
        <f>VLOOKUP(C300,'[5]TABULADORES CONTRATO CONF'!$A$6:$G$20,7,FALSE)</f>
        <v>4247</v>
      </c>
      <c r="G300" s="8">
        <f t="shared" si="95"/>
        <v>9999</v>
      </c>
      <c r="H300" s="8">
        <f>VLOOKUP(C300,'[5]TABULADORES CONTRATO CONF'!$A$6:$J$20,10,FALSE)</f>
        <v>0</v>
      </c>
      <c r="I300" s="8">
        <f>VLOOKUP(C300,'[5]TABULADORES CONTRATO CONF'!$A$6:$K$20,11,FALSE)</f>
        <v>237.1</v>
      </c>
      <c r="J300" s="8">
        <f t="shared" si="96"/>
        <v>117142.79999999999</v>
      </c>
    </row>
    <row r="301" spans="1:10" ht="14.25" customHeight="1" x14ac:dyDescent="0.25">
      <c r="A301" s="10" t="s">
        <v>194</v>
      </c>
      <c r="B301" s="10" t="s">
        <v>22</v>
      </c>
      <c r="C301" s="16" t="s">
        <v>99</v>
      </c>
      <c r="D301" s="33">
        <v>13</v>
      </c>
      <c r="E301" s="7">
        <f>VLOOKUP(C301,'[3]TAB CONF MENSUAL EST MIN'!$A$6:$N$20,2,FALSE)</f>
        <v>6145</v>
      </c>
      <c r="F301" s="8">
        <f>VLOOKUP(C301,'[3]TAB CONF MENSUAL EST MIN'!$A$6:$N$20,8,FALSE)</f>
        <v>4278</v>
      </c>
      <c r="G301" s="8">
        <f>E301+F301</f>
        <v>10423</v>
      </c>
      <c r="H301" s="8">
        <f>VLOOKUP(C301,'[3]TAB CONF MENSUAL EST MIN'!$A$6:$L$20,12,FALSE )</f>
        <v>575.1</v>
      </c>
      <c r="I301" s="8">
        <f>VLOOKUP(C301,'[3]TAB CONF MENSUAL EST MIN'!$A$6:$N$20,11,FALSE)</f>
        <v>253.3</v>
      </c>
      <c r="J301" s="8">
        <f>(G301-H301-I301)*12</f>
        <v>115135.20000000001</v>
      </c>
    </row>
    <row r="302" spans="1:10" ht="14.25" customHeight="1" x14ac:dyDescent="0.25">
      <c r="A302" s="10" t="s">
        <v>194</v>
      </c>
      <c r="B302" s="10" t="s">
        <v>24</v>
      </c>
      <c r="C302" s="16" t="s">
        <v>37</v>
      </c>
      <c r="D302" s="33">
        <v>1</v>
      </c>
      <c r="E302" s="7">
        <f>VLOOKUP(C302,'[5]TABULADORES CONTRATO CONF'!$A$6:$M$20,2,FALSE)</f>
        <v>5910</v>
      </c>
      <c r="F302" s="8">
        <f>VLOOKUP(C302,'[5]TABULADORES CONTRATO CONF'!$A$6:$G$20,7,FALSE)</f>
        <v>4267</v>
      </c>
      <c r="G302" s="8">
        <f t="shared" ref="G302:G303" si="97">E302+F302</f>
        <v>10177</v>
      </c>
      <c r="H302" s="8">
        <f>VLOOKUP(C302,'[5]TABULADORES CONTRATO CONF'!$A$6:$J$20,10,FALSE)</f>
        <v>0</v>
      </c>
      <c r="I302" s="8">
        <f>VLOOKUP(C302,'[5]TABULADORES CONTRATO CONF'!$A$6:$K$20,11,FALSE)</f>
        <v>243.6</v>
      </c>
      <c r="J302" s="8">
        <f t="shared" ref="J302:J305" si="98">(G302-H302-I302)*12</f>
        <v>119200.79999999999</v>
      </c>
    </row>
    <row r="303" spans="1:10" ht="14.25" customHeight="1" x14ac:dyDescent="0.25">
      <c r="A303" s="10" t="s">
        <v>195</v>
      </c>
      <c r="B303" s="10" t="s">
        <v>24</v>
      </c>
      <c r="C303" s="16" t="s">
        <v>99</v>
      </c>
      <c r="D303" s="33">
        <v>2</v>
      </c>
      <c r="E303" s="7">
        <f>VLOOKUP(C303,'[5]TABULADORES CONTRATO CONF'!$A$6:$M$20,2,FALSE)</f>
        <v>6145</v>
      </c>
      <c r="F303" s="8">
        <f>VLOOKUP(C303,'[5]TABULADORES CONTRATO CONF'!$A$6:$G$20,7,FALSE)</f>
        <v>4278</v>
      </c>
      <c r="G303" s="8">
        <f t="shared" si="97"/>
        <v>10423</v>
      </c>
      <c r="H303" s="8">
        <f>VLOOKUP(C303,'[5]TABULADORES CONTRATO CONF'!$A$6:$J$20,10,FALSE)</f>
        <v>22</v>
      </c>
      <c r="I303" s="8">
        <f>VLOOKUP(C303,'[5]TABULADORES CONTRATO CONF'!$A$6:$K$20,11,FALSE)</f>
        <v>253.3</v>
      </c>
      <c r="J303" s="8">
        <f t="shared" si="98"/>
        <v>121772.40000000001</v>
      </c>
    </row>
    <row r="304" spans="1:10" ht="14.25" customHeight="1" x14ac:dyDescent="0.25">
      <c r="A304" s="10" t="s">
        <v>195</v>
      </c>
      <c r="B304" s="10" t="s">
        <v>22</v>
      </c>
      <c r="C304" s="16" t="s">
        <v>40</v>
      </c>
      <c r="D304" s="33">
        <v>1</v>
      </c>
      <c r="E304" s="7">
        <f>VLOOKUP(C304,'[3]TAB CONF MENSUAL EST MIN'!$A$6:$N$20,2,FALSE)</f>
        <v>6375</v>
      </c>
      <c r="F304" s="8">
        <f>VLOOKUP(C304,'[3]TAB CONF MENSUAL EST MIN'!$A$6:$N$20,8,FALSE)</f>
        <v>4303</v>
      </c>
      <c r="G304" s="8">
        <f t="shared" ref="G304:G305" si="99">E304+F304</f>
        <v>10678</v>
      </c>
      <c r="H304" s="8">
        <f>VLOOKUP(C304,'[3]TAB CONF MENSUAL EST MIN'!$A$6:$L$20,12,FALSE )</f>
        <v>623.5</v>
      </c>
      <c r="I304" s="8">
        <f>VLOOKUP(C304,'[3]TAB CONF MENSUAL EST MIN'!$A$6:$N$20,11,FALSE)</f>
        <v>262.8</v>
      </c>
      <c r="J304" s="8">
        <f t="shared" si="98"/>
        <v>117500.40000000001</v>
      </c>
    </row>
    <row r="305" spans="1:10" ht="14.25" customHeight="1" x14ac:dyDescent="0.25">
      <c r="A305" s="10" t="s">
        <v>196</v>
      </c>
      <c r="B305" s="10" t="s">
        <v>22</v>
      </c>
      <c r="C305" s="16" t="s">
        <v>40</v>
      </c>
      <c r="D305" s="33">
        <v>8</v>
      </c>
      <c r="E305" s="7">
        <f>VLOOKUP(C305,'[3]TAB CONF MENSUAL EST MIN'!$A$6:$N$20,2,FALSE)</f>
        <v>6375</v>
      </c>
      <c r="F305" s="8">
        <f>VLOOKUP(C305,'[3]TAB CONF MENSUAL EST MIN'!$A$6:$N$20,8,FALSE)</f>
        <v>4303</v>
      </c>
      <c r="G305" s="8">
        <f t="shared" si="99"/>
        <v>10678</v>
      </c>
      <c r="H305" s="8">
        <f>VLOOKUP(C305,'[3]TAB CONF MENSUAL EST MIN'!$A$6:$L$20,12,FALSE )</f>
        <v>623.5</v>
      </c>
      <c r="I305" s="8">
        <f>VLOOKUP(C305,'[3]TAB CONF MENSUAL EST MIN'!$A$6:$N$20,11,FALSE)</f>
        <v>262.8</v>
      </c>
      <c r="J305" s="8">
        <f t="shared" si="98"/>
        <v>117500.40000000001</v>
      </c>
    </row>
    <row r="306" spans="1:10" ht="14.25" customHeight="1" x14ac:dyDescent="0.25">
      <c r="A306" s="10" t="s">
        <v>196</v>
      </c>
      <c r="B306" s="10" t="s">
        <v>24</v>
      </c>
      <c r="C306" s="16" t="s">
        <v>99</v>
      </c>
      <c r="D306" s="33">
        <v>4</v>
      </c>
      <c r="E306" s="7">
        <f>VLOOKUP(C306,'[5]TABULADORES CONTRATO CONF'!$A$6:$M$20,2,FALSE)</f>
        <v>6145</v>
      </c>
      <c r="F306" s="8">
        <f>VLOOKUP(C306,'[5]TABULADORES CONTRATO CONF'!$A$6:$G$20,7,FALSE)</f>
        <v>4278</v>
      </c>
      <c r="G306" s="8">
        <f>E306+F306</f>
        <v>10423</v>
      </c>
      <c r="H306" s="8">
        <f>VLOOKUP(C306,'[5]TABULADORES CONTRATO CONF'!$A$6:$J$20,10,FALSE)</f>
        <v>22</v>
      </c>
      <c r="I306" s="8">
        <f>VLOOKUP(C306,'[5]TABULADORES CONTRATO CONF'!$A$6:$K$20,11,FALSE)</f>
        <v>253.3</v>
      </c>
      <c r="J306" s="8">
        <f>(G306-H306-I306)*12</f>
        <v>121772.40000000001</v>
      </c>
    </row>
    <row r="307" spans="1:10" ht="14.25" customHeight="1" x14ac:dyDescent="0.25">
      <c r="A307" s="10" t="s">
        <v>197</v>
      </c>
      <c r="B307" s="10" t="s">
        <v>22</v>
      </c>
      <c r="C307" s="16" t="s">
        <v>23</v>
      </c>
      <c r="D307" s="33">
        <v>6</v>
      </c>
      <c r="E307" s="7">
        <f>VLOOKUP(C307,'[3]TAB CONF MENSUAL EST MIN'!$A$6:$N$20,2,FALSE)</f>
        <v>9394</v>
      </c>
      <c r="F307" s="8">
        <f>VLOOKUP(C307,'[3]TAB CONF MENSUAL EST MIN'!$A$6:$N$20,8,FALSE)</f>
        <v>4477</v>
      </c>
      <c r="G307" s="8">
        <f>E307+F307</f>
        <v>13871</v>
      </c>
      <c r="H307" s="8">
        <f>VLOOKUP(C307,'[3]TAB CONF MENSUAL EST MIN'!$A$6:$L$20,12,FALSE )</f>
        <v>1628.9</v>
      </c>
      <c r="I307" s="8">
        <f>VLOOKUP(C307,'[3]TAB CONF MENSUAL EST MIN'!$A$6:$N$20,11,FALSE)</f>
        <v>387.2</v>
      </c>
      <c r="J307" s="8">
        <f>(G307-H307-I307)*12</f>
        <v>142258.79999999999</v>
      </c>
    </row>
    <row r="308" spans="1:10" ht="14.25" customHeight="1" x14ac:dyDescent="0.25">
      <c r="A308" s="10" t="s">
        <v>197</v>
      </c>
      <c r="B308" s="10" t="s">
        <v>52</v>
      </c>
      <c r="C308" s="11" t="s">
        <v>53</v>
      </c>
      <c r="D308" s="33">
        <v>1</v>
      </c>
      <c r="E308" s="7">
        <f>VLOOKUP(C308,'[6]TABU MMS (CORRECTO) '!$A$7:$M$19,2,FALSE)</f>
        <v>6890</v>
      </c>
      <c r="F308" s="8">
        <f>VLOOKUP(C308,'[6]TABU MMS (CORRECTO) '!$A$7:$F$19,6,FALSE)</f>
        <v>6437</v>
      </c>
      <c r="G308" s="8">
        <f t="shared" ref="G308:G313" si="100">E308+F308</f>
        <v>13327</v>
      </c>
      <c r="H308" s="8">
        <f>VLOOKUP(C308,'[6]TABU MMS (CORRECTO) '!$A$7:$H$19,8,FALSE)</f>
        <v>1030.5999999999999</v>
      </c>
      <c r="I308" s="8">
        <f>VLOOKUP(C308,'[6]TABU MMS (CORRECTO) '!$A$7:$I$19,9,FALSE)</f>
        <v>284</v>
      </c>
      <c r="J308" s="8">
        <f t="shared" ref="J308:J313" si="101">(G308-H308-I308)*12</f>
        <v>144148.79999999999</v>
      </c>
    </row>
    <row r="309" spans="1:10" ht="14.25" customHeight="1" x14ac:dyDescent="0.25">
      <c r="A309" s="10" t="s">
        <v>197</v>
      </c>
      <c r="B309" s="10" t="s">
        <v>52</v>
      </c>
      <c r="C309" s="11" t="s">
        <v>57</v>
      </c>
      <c r="D309" s="33">
        <v>1</v>
      </c>
      <c r="E309" s="7">
        <f>VLOOKUP(C309,'[6]TABU MMS (CORRECTO) '!$A$7:$M$19,2,FALSE)</f>
        <v>6930</v>
      </c>
      <c r="F309" s="8">
        <f>VLOOKUP(C309,'[6]TABU MMS (CORRECTO) '!$A$7:$F$19,6,FALSE)</f>
        <v>8962</v>
      </c>
      <c r="G309" s="8">
        <f t="shared" si="100"/>
        <v>15892</v>
      </c>
      <c r="H309" s="8">
        <f>VLOOKUP(C309,'[6]TABU MMS (CORRECTO) '!$A$7:$H$19,8,FALSE)</f>
        <v>1472</v>
      </c>
      <c r="I309" s="8">
        <f>VLOOKUP(C309,'[6]TABU MMS (CORRECTO) '!$A$7:$I$19,9,FALSE)</f>
        <v>285.60000000000002</v>
      </c>
      <c r="J309" s="8">
        <f t="shared" si="101"/>
        <v>169612.79999999999</v>
      </c>
    </row>
    <row r="310" spans="1:10" ht="14.25" customHeight="1" x14ac:dyDescent="0.25">
      <c r="A310" s="10" t="s">
        <v>198</v>
      </c>
      <c r="B310" s="10" t="s">
        <v>52</v>
      </c>
      <c r="C310" s="11" t="s">
        <v>61</v>
      </c>
      <c r="D310" s="33">
        <v>1</v>
      </c>
      <c r="E310" s="7">
        <f>VLOOKUP(C310,'[6]TABU MMS (CORRECTO) '!$A$7:$M$19,2,FALSE)</f>
        <v>18230</v>
      </c>
      <c r="F310" s="8">
        <f>VLOOKUP(C310,'[6]TABU MMS (CORRECTO) '!$A$7:$F$19,6,FALSE)</f>
        <v>27872</v>
      </c>
      <c r="G310" s="8">
        <f t="shared" si="100"/>
        <v>46102</v>
      </c>
      <c r="H310" s="8">
        <f>VLOOKUP(C310,'[6]TABU MMS (CORRECTO) '!$A$7:$H$19,8,FALSE)</f>
        <v>8184.6</v>
      </c>
      <c r="I310" s="8">
        <f>VLOOKUP(C310,'[6]TABU MMS (CORRECTO) '!$A$7:$I$19,9,FALSE)</f>
        <v>751.4</v>
      </c>
      <c r="J310" s="8">
        <f t="shared" si="101"/>
        <v>445992</v>
      </c>
    </row>
    <row r="311" spans="1:10" ht="14.25" customHeight="1" x14ac:dyDescent="0.25">
      <c r="A311" s="10" t="s">
        <v>199</v>
      </c>
      <c r="B311" s="10" t="s">
        <v>52</v>
      </c>
      <c r="C311" s="11" t="s">
        <v>61</v>
      </c>
      <c r="D311" s="33">
        <v>2</v>
      </c>
      <c r="E311" s="7">
        <f>VLOOKUP(C311,'[6]TABU MMS (CORRECTO) '!$A$7:$M$19,2,FALSE)</f>
        <v>18230</v>
      </c>
      <c r="F311" s="8">
        <f>VLOOKUP(C311,'[6]TABU MMS (CORRECTO) '!$A$7:$F$19,6,FALSE)</f>
        <v>27872</v>
      </c>
      <c r="G311" s="8">
        <f t="shared" si="100"/>
        <v>46102</v>
      </c>
      <c r="H311" s="8">
        <f>VLOOKUP(C311,'[6]TABU MMS (CORRECTO) '!$A$7:$H$19,8,FALSE)</f>
        <v>8184.6</v>
      </c>
      <c r="I311" s="8">
        <f>VLOOKUP(C311,'[6]TABU MMS (CORRECTO) '!$A$7:$I$19,9,FALSE)</f>
        <v>751.4</v>
      </c>
      <c r="J311" s="8">
        <f t="shared" si="101"/>
        <v>445992</v>
      </c>
    </row>
    <row r="312" spans="1:10" ht="14.25" customHeight="1" x14ac:dyDescent="0.25">
      <c r="A312" s="10" t="s">
        <v>199</v>
      </c>
      <c r="B312" s="10" t="s">
        <v>52</v>
      </c>
      <c r="C312" s="11" t="s">
        <v>62</v>
      </c>
      <c r="D312" s="33">
        <v>1</v>
      </c>
      <c r="E312" s="7">
        <f>VLOOKUP(C312,'[6]TABU MMS (CORRECTO) '!$A$7:$M$19,2,FALSE)</f>
        <v>23542</v>
      </c>
      <c r="F312" s="8">
        <f>VLOOKUP(C312,'[6]TABU MMS (CORRECTO) '!$A$7:$F$19,6,FALSE)</f>
        <v>35385</v>
      </c>
      <c r="G312" s="8">
        <f t="shared" si="100"/>
        <v>58927</v>
      </c>
      <c r="H312" s="8">
        <f>VLOOKUP(C312,'[6]TABU MMS (CORRECTO) '!$A$7:$H$19,8,FALSE)</f>
        <v>11742.2</v>
      </c>
      <c r="I312" s="8">
        <f>VLOOKUP(C312,'[6]TABU MMS (CORRECTO) '!$A$7:$I$19,9,FALSE)</f>
        <v>970.4</v>
      </c>
      <c r="J312" s="8">
        <f t="shared" si="101"/>
        <v>554572.80000000005</v>
      </c>
    </row>
    <row r="313" spans="1:10" ht="14.25" customHeight="1" x14ac:dyDescent="0.25">
      <c r="A313" s="10" t="s">
        <v>200</v>
      </c>
      <c r="B313" s="10" t="s">
        <v>52</v>
      </c>
      <c r="C313" s="11" t="s">
        <v>57</v>
      </c>
      <c r="D313" s="33">
        <v>3</v>
      </c>
      <c r="E313" s="7">
        <f>VLOOKUP(C313,'[6]TABU MMS (CORRECTO) '!$A$7:$M$19,2,FALSE)</f>
        <v>6930</v>
      </c>
      <c r="F313" s="8">
        <f>VLOOKUP(C313,'[6]TABU MMS (CORRECTO) '!$A$7:$F$19,6,FALSE)</f>
        <v>8962</v>
      </c>
      <c r="G313" s="8">
        <f t="shared" si="100"/>
        <v>15892</v>
      </c>
      <c r="H313" s="8">
        <f>VLOOKUP(C313,'[6]TABU MMS (CORRECTO) '!$A$7:$H$19,8,FALSE)</f>
        <v>1472</v>
      </c>
      <c r="I313" s="8">
        <f>VLOOKUP(C313,'[6]TABU MMS (CORRECTO) '!$A$7:$I$19,9,FALSE)</f>
        <v>285.60000000000002</v>
      </c>
      <c r="J313" s="8">
        <f t="shared" si="101"/>
        <v>169612.79999999999</v>
      </c>
    </row>
    <row r="314" spans="1:10" ht="14.25" customHeight="1" x14ac:dyDescent="0.25">
      <c r="A314" s="10" t="s">
        <v>201</v>
      </c>
      <c r="B314" s="10" t="s">
        <v>22</v>
      </c>
      <c r="C314" s="16" t="s">
        <v>25</v>
      </c>
      <c r="D314" s="33">
        <v>1</v>
      </c>
      <c r="E314" s="7">
        <f>VLOOKUP(C314,'[3]TAB CONF MENSUAL EST MIN'!$A$6:$N$20,2,FALSE)</f>
        <v>8297</v>
      </c>
      <c r="F314" s="8">
        <f>VLOOKUP(C314,'[3]TAB CONF MENSUAL EST MIN'!$A$6:$N$20,8,FALSE)</f>
        <v>4385</v>
      </c>
      <c r="G314" s="8">
        <f>E314+F314</f>
        <v>12682</v>
      </c>
      <c r="H314" s="8">
        <f>VLOOKUP(C314,'[3]TAB CONF MENSUAL EST MIN'!$A$6:$L$20,12,FALSE )</f>
        <v>1014.4000000000001</v>
      </c>
      <c r="I314" s="8">
        <f>VLOOKUP(C314,'[3]TAB CONF MENSUAL EST MIN'!$A$6:$N$20,11,FALSE)</f>
        <v>342</v>
      </c>
      <c r="J314" s="8">
        <f>(G314-H314-I314)*12</f>
        <v>135907.20000000001</v>
      </c>
    </row>
    <row r="315" spans="1:10" ht="14.25" customHeight="1" x14ac:dyDescent="0.25">
      <c r="A315" s="10" t="s">
        <v>202</v>
      </c>
      <c r="B315" s="10" t="s">
        <v>52</v>
      </c>
      <c r="C315" s="11" t="s">
        <v>53</v>
      </c>
      <c r="D315" s="33">
        <v>2</v>
      </c>
      <c r="E315" s="7">
        <f>VLOOKUP(C315,'[6]TABU MMS (CORRECTO) '!$A$7:$M$19,2,FALSE)</f>
        <v>6890</v>
      </c>
      <c r="F315" s="8">
        <f>VLOOKUP(C315,'[6]TABU MMS (CORRECTO) '!$A$7:$F$19,6,FALSE)</f>
        <v>6437</v>
      </c>
      <c r="G315" s="8">
        <f t="shared" ref="G315:G322" si="102">E315+F315</f>
        <v>13327</v>
      </c>
      <c r="H315" s="8">
        <f>VLOOKUP(C315,'[6]TABU MMS (CORRECTO) '!$A$7:$H$19,8,FALSE)</f>
        <v>1030.5999999999999</v>
      </c>
      <c r="I315" s="8">
        <f>VLOOKUP(C315,'[6]TABU MMS (CORRECTO) '!$A$7:$I$19,9,FALSE)</f>
        <v>284</v>
      </c>
      <c r="J315" s="8">
        <f t="shared" ref="J315:J325" si="103">(G315-H315-I315)*12</f>
        <v>144148.79999999999</v>
      </c>
    </row>
    <row r="316" spans="1:10" ht="14.25" customHeight="1" x14ac:dyDescent="0.25">
      <c r="A316" s="10" t="s">
        <v>202</v>
      </c>
      <c r="B316" s="10" t="s">
        <v>52</v>
      </c>
      <c r="C316" s="11" t="s">
        <v>57</v>
      </c>
      <c r="D316" s="33">
        <v>10</v>
      </c>
      <c r="E316" s="7">
        <f>VLOOKUP(C316,'[6]TABU MMS (CORRECTO) '!$A$7:$M$19,2,FALSE)</f>
        <v>6930</v>
      </c>
      <c r="F316" s="8">
        <f>VLOOKUP(C316,'[6]TABU MMS (CORRECTO) '!$A$7:$F$19,6,FALSE)</f>
        <v>8962</v>
      </c>
      <c r="G316" s="8">
        <f t="shared" si="102"/>
        <v>15892</v>
      </c>
      <c r="H316" s="8">
        <f>VLOOKUP(C316,'[6]TABU MMS (CORRECTO) '!$A$7:$H$19,8,FALSE)</f>
        <v>1472</v>
      </c>
      <c r="I316" s="8">
        <f>VLOOKUP(C316,'[6]TABU MMS (CORRECTO) '!$A$7:$I$19,9,FALSE)</f>
        <v>285.60000000000002</v>
      </c>
      <c r="J316" s="8">
        <f t="shared" si="103"/>
        <v>169612.79999999999</v>
      </c>
    </row>
    <row r="317" spans="1:10" ht="14.25" customHeight="1" x14ac:dyDescent="0.25">
      <c r="A317" s="10" t="s">
        <v>202</v>
      </c>
      <c r="B317" s="10" t="s">
        <v>52</v>
      </c>
      <c r="C317" s="11" t="s">
        <v>58</v>
      </c>
      <c r="D317" s="33">
        <v>3</v>
      </c>
      <c r="E317" s="7">
        <f>VLOOKUP(C317,'[6]TABU MMS (CORRECTO) '!$A$7:$M$19,2,FALSE)</f>
        <v>6950</v>
      </c>
      <c r="F317" s="8">
        <f>VLOOKUP(C317,'[6]TABU MMS (CORRECTO) '!$A$7:$F$19,6,FALSE)</f>
        <v>9942</v>
      </c>
      <c r="G317" s="8">
        <f t="shared" si="102"/>
        <v>16892</v>
      </c>
      <c r="H317" s="8">
        <f>VLOOKUP(C317,'[6]TABU MMS (CORRECTO) '!$A$7:$H$19,8,FALSE)</f>
        <v>1653.3</v>
      </c>
      <c r="I317" s="8">
        <f>VLOOKUP(C317,'[6]TABU MMS (CORRECTO) '!$A$7:$I$19,9,FALSE)</f>
        <v>286.5</v>
      </c>
      <c r="J317" s="8">
        <f t="shared" si="103"/>
        <v>179426.40000000002</v>
      </c>
    </row>
    <row r="318" spans="1:10" ht="14.25" customHeight="1" x14ac:dyDescent="0.25">
      <c r="A318" s="10" t="s">
        <v>202</v>
      </c>
      <c r="B318" s="10" t="s">
        <v>52</v>
      </c>
      <c r="C318" s="11" t="s">
        <v>59</v>
      </c>
      <c r="D318" s="33">
        <v>1</v>
      </c>
      <c r="E318" s="7">
        <f>VLOOKUP(C318,'[6]TABU MMS (CORRECTO) '!$A$7:$M$19,2,FALSE)</f>
        <v>6970</v>
      </c>
      <c r="F318" s="8">
        <f>VLOOKUP(C318,'[6]TABU MMS (CORRECTO) '!$A$7:$F$19,6,FALSE)</f>
        <v>11297</v>
      </c>
      <c r="G318" s="8">
        <f t="shared" si="102"/>
        <v>18267</v>
      </c>
      <c r="H318" s="8">
        <f>VLOOKUP(C318,'[6]TABU MMS (CORRECTO) '!$A$7:$H$19,8,FALSE)</f>
        <v>1947</v>
      </c>
      <c r="I318" s="8">
        <f>VLOOKUP(C318,'[6]TABU MMS (CORRECTO) '!$A$7:$I$19,9,FALSE)</f>
        <v>287.3</v>
      </c>
      <c r="J318" s="8">
        <f t="shared" si="103"/>
        <v>192392.40000000002</v>
      </c>
    </row>
    <row r="319" spans="1:10" ht="14.25" customHeight="1" x14ac:dyDescent="0.25">
      <c r="A319" s="10" t="s">
        <v>203</v>
      </c>
      <c r="B319" s="10" t="s">
        <v>52</v>
      </c>
      <c r="C319" s="11" t="s">
        <v>61</v>
      </c>
      <c r="D319" s="33">
        <v>1</v>
      </c>
      <c r="E319" s="7">
        <f>VLOOKUP(C319,'[6]TABU MMS (CORRECTO) '!$A$7:$M$19,2,FALSE)</f>
        <v>18230</v>
      </c>
      <c r="F319" s="8">
        <f>VLOOKUP(C319,'[6]TABU MMS (CORRECTO) '!$A$7:$F$19,6,FALSE)</f>
        <v>27872</v>
      </c>
      <c r="G319" s="8">
        <f t="shared" si="102"/>
        <v>46102</v>
      </c>
      <c r="H319" s="8">
        <f>VLOOKUP(C319,'[6]TABU MMS (CORRECTO) '!$A$7:$H$19,8,FALSE)</f>
        <v>8184.6</v>
      </c>
      <c r="I319" s="8">
        <f>VLOOKUP(C319,'[6]TABU MMS (CORRECTO) '!$A$7:$I$19,9,FALSE)</f>
        <v>751.4</v>
      </c>
      <c r="J319" s="8">
        <f t="shared" si="103"/>
        <v>445992</v>
      </c>
    </row>
    <row r="320" spans="1:10" ht="14.25" customHeight="1" x14ac:dyDescent="0.25">
      <c r="A320" s="10" t="s">
        <v>204</v>
      </c>
      <c r="B320" s="10" t="s">
        <v>52</v>
      </c>
      <c r="C320" s="11" t="s">
        <v>107</v>
      </c>
      <c r="D320" s="33">
        <v>1</v>
      </c>
      <c r="E320" s="7">
        <f>VLOOKUP(C320,'[6]TABU MMS (CORRECTO) '!$A$7:$M$19,2,FALSE)</f>
        <v>26198</v>
      </c>
      <c r="F320" s="8">
        <f>VLOOKUP(C320,'[6]TABU MMS (CORRECTO) '!$A$7:$F$19,6,FALSE)</f>
        <v>39142</v>
      </c>
      <c r="G320" s="8">
        <f t="shared" si="102"/>
        <v>65340</v>
      </c>
      <c r="H320" s="8">
        <f>VLOOKUP(C320,'[6]TABU MMS (CORRECTO) '!$A$7:$H$19,8,FALSE)</f>
        <v>13666.1</v>
      </c>
      <c r="I320" s="8">
        <f>VLOOKUP(C320,'[6]TABU MMS (CORRECTO) '!$A$7:$I$19,9,FALSE)</f>
        <v>1079.8</v>
      </c>
      <c r="J320" s="8">
        <f t="shared" si="103"/>
        <v>607129.19999999995</v>
      </c>
    </row>
    <row r="321" spans="1:10" ht="14.25" customHeight="1" x14ac:dyDescent="0.25">
      <c r="A321" s="10" t="s">
        <v>205</v>
      </c>
      <c r="B321" s="10" t="s">
        <v>52</v>
      </c>
      <c r="C321" s="11" t="s">
        <v>53</v>
      </c>
      <c r="D321" s="33">
        <v>2</v>
      </c>
      <c r="E321" s="7">
        <f>VLOOKUP(C321,'[6]TABU MMS (CORRECTO) '!$A$7:$M$19,2,FALSE)</f>
        <v>6890</v>
      </c>
      <c r="F321" s="8">
        <f>VLOOKUP(C321,'[6]TABU MMS (CORRECTO) '!$A$7:$F$19,6,FALSE)</f>
        <v>6437</v>
      </c>
      <c r="G321" s="8">
        <f t="shared" si="102"/>
        <v>13327</v>
      </c>
      <c r="H321" s="8">
        <f>VLOOKUP(C321,'[6]TABU MMS (CORRECTO) '!$A$7:$H$19,8,FALSE)</f>
        <v>1030.5999999999999</v>
      </c>
      <c r="I321" s="8">
        <f>VLOOKUP(C321,'[6]TABU MMS (CORRECTO) '!$A$7:$I$19,9,FALSE)</f>
        <v>284</v>
      </c>
      <c r="J321" s="8">
        <f t="shared" si="103"/>
        <v>144148.79999999999</v>
      </c>
    </row>
    <row r="322" spans="1:10" ht="14.25" customHeight="1" x14ac:dyDescent="0.25">
      <c r="A322" s="10" t="s">
        <v>205</v>
      </c>
      <c r="B322" s="10" t="s">
        <v>52</v>
      </c>
      <c r="C322" s="11" t="s">
        <v>57</v>
      </c>
      <c r="D322" s="33">
        <v>1</v>
      </c>
      <c r="E322" s="7">
        <f>VLOOKUP(C322,'[6]TABU MMS (CORRECTO) '!$A$7:$M$19,2,FALSE)</f>
        <v>6930</v>
      </c>
      <c r="F322" s="8">
        <f>VLOOKUP(C322,'[6]TABU MMS (CORRECTO) '!$A$7:$F$19,6,FALSE)</f>
        <v>8962</v>
      </c>
      <c r="G322" s="8">
        <f t="shared" si="102"/>
        <v>15892</v>
      </c>
      <c r="H322" s="8">
        <f>VLOOKUP(C322,'[6]TABU MMS (CORRECTO) '!$A$7:$H$19,8,FALSE)</f>
        <v>1472</v>
      </c>
      <c r="I322" s="8">
        <f>VLOOKUP(C322,'[6]TABU MMS (CORRECTO) '!$A$7:$I$19,9,FALSE)</f>
        <v>285.60000000000002</v>
      </c>
      <c r="J322" s="8">
        <f t="shared" si="103"/>
        <v>169612.79999999999</v>
      </c>
    </row>
    <row r="323" spans="1:10" ht="14.25" customHeight="1" x14ac:dyDescent="0.25">
      <c r="A323" s="10" t="s">
        <v>195</v>
      </c>
      <c r="B323" s="10" t="s">
        <v>24</v>
      </c>
      <c r="C323" s="16" t="s">
        <v>99</v>
      </c>
      <c r="D323" s="33">
        <v>2</v>
      </c>
      <c r="E323" s="7">
        <f>VLOOKUP(C323,'[5]TABULADORES CONTRATO CONF'!$A$6:$M$20,2,FALSE)</f>
        <v>6145</v>
      </c>
      <c r="F323" s="8">
        <f>VLOOKUP(C323,'[5]TABULADORES CONTRATO CONF'!$A$6:$G$20,7,FALSE)</f>
        <v>4278</v>
      </c>
      <c r="G323" s="8">
        <f t="shared" ref="G323:G325" si="104">E323+F323</f>
        <v>10423</v>
      </c>
      <c r="H323" s="8">
        <f>VLOOKUP(C323,'[5]TABULADORES CONTRATO CONF'!$A$6:$J$20,10,FALSE)</f>
        <v>22</v>
      </c>
      <c r="I323" s="8">
        <f>VLOOKUP(C323,'[5]TABULADORES CONTRATO CONF'!$A$6:$K$20,11,FALSE)</f>
        <v>253.3</v>
      </c>
      <c r="J323" s="8">
        <f t="shared" si="103"/>
        <v>121772.40000000001</v>
      </c>
    </row>
    <row r="324" spans="1:10" ht="14.25" customHeight="1" x14ac:dyDescent="0.25">
      <c r="A324" s="10" t="s">
        <v>206</v>
      </c>
      <c r="B324" s="10" t="s">
        <v>24</v>
      </c>
      <c r="C324" s="16" t="s">
        <v>40</v>
      </c>
      <c r="D324" s="33">
        <v>1</v>
      </c>
      <c r="E324" s="7">
        <f>VLOOKUP(C324,'[5]TABULADORES CONTRATO CONF'!$A$6:$M$20,2,FALSE)</f>
        <v>6375</v>
      </c>
      <c r="F324" s="8">
        <f>VLOOKUP(C324,'[5]TABULADORES CONTRATO CONF'!$A$6:$G$20,7,FALSE)</f>
        <v>4303</v>
      </c>
      <c r="G324" s="8">
        <f t="shared" si="104"/>
        <v>10678</v>
      </c>
      <c r="H324" s="8">
        <f>VLOOKUP(C324,'[5]TABULADORES CONTRATO CONF'!$A$6:$J$20,10,FALSE)</f>
        <v>49.7</v>
      </c>
      <c r="I324" s="8">
        <f>VLOOKUP(C324,'[5]TABULADORES CONTRATO CONF'!$A$6:$K$20,11,FALSE)</f>
        <v>262.8</v>
      </c>
      <c r="J324" s="8">
        <f t="shared" si="103"/>
        <v>124386</v>
      </c>
    </row>
    <row r="325" spans="1:10" ht="14.25" customHeight="1" x14ac:dyDescent="0.25">
      <c r="A325" s="10" t="s">
        <v>239</v>
      </c>
      <c r="B325" s="10" t="s">
        <v>24</v>
      </c>
      <c r="C325" s="16" t="s">
        <v>99</v>
      </c>
      <c r="D325" s="33">
        <v>4</v>
      </c>
      <c r="E325" s="7">
        <f>VLOOKUP(C325,'[5]TABULADORES CONTRATO CONF'!$A$6:$M$20,2,FALSE)</f>
        <v>6145</v>
      </c>
      <c r="F325" s="8">
        <f>VLOOKUP(C325,'[5]TABULADORES CONTRATO CONF'!$A$6:$G$20,7,FALSE)</f>
        <v>4278</v>
      </c>
      <c r="G325" s="8">
        <f t="shared" si="104"/>
        <v>10423</v>
      </c>
      <c r="H325" s="8">
        <f>VLOOKUP(C325,'[5]TABULADORES CONTRATO CONF'!$A$6:$J$20,10,FALSE)</f>
        <v>22</v>
      </c>
      <c r="I325" s="8">
        <f>VLOOKUP(C325,'[5]TABULADORES CONTRATO CONF'!$A$6:$K$20,11,FALSE)</f>
        <v>253.3</v>
      </c>
      <c r="J325" s="8">
        <f t="shared" si="103"/>
        <v>121772.40000000001</v>
      </c>
    </row>
    <row r="326" spans="1:10" ht="14.25" customHeight="1" x14ac:dyDescent="0.25">
      <c r="A326" s="10" t="s">
        <v>239</v>
      </c>
      <c r="B326" s="10" t="s">
        <v>22</v>
      </c>
      <c r="C326" s="16" t="s">
        <v>40</v>
      </c>
      <c r="D326" s="33">
        <v>8</v>
      </c>
      <c r="E326" s="7">
        <f>VLOOKUP(C326,'[3]TAB CONF MENSUAL EST MIN'!$A$6:$N$20,2,FALSE)</f>
        <v>6375</v>
      </c>
      <c r="F326" s="8">
        <f>VLOOKUP(C326,'[3]TAB CONF MENSUAL EST MIN'!$A$6:$N$20,8,FALSE)</f>
        <v>4303</v>
      </c>
      <c r="G326" s="8">
        <f>E326+F326</f>
        <v>10678</v>
      </c>
      <c r="H326" s="8">
        <f>VLOOKUP(C326,'[3]TAB CONF MENSUAL EST MIN'!$A$6:$L$20,12,FALSE )</f>
        <v>623.5</v>
      </c>
      <c r="I326" s="8">
        <f>VLOOKUP(C326,'[3]TAB CONF MENSUAL EST MIN'!$A$6:$N$20,11,FALSE)</f>
        <v>262.8</v>
      </c>
      <c r="J326" s="8">
        <f>(G326-H326-I326)*12</f>
        <v>117500.40000000001</v>
      </c>
    </row>
    <row r="327" spans="1:10" ht="14.25" customHeight="1" x14ac:dyDescent="0.25">
      <c r="A327" s="10" t="s">
        <v>207</v>
      </c>
      <c r="B327" s="10" t="s">
        <v>52</v>
      </c>
      <c r="C327" s="11" t="s">
        <v>105</v>
      </c>
      <c r="D327" s="33">
        <v>3</v>
      </c>
      <c r="E327" s="7">
        <f>VLOOKUP(C327,'[6]TABU MMS (CORRECTO) '!$A$7:$M$19,2,FALSE)</f>
        <v>6870</v>
      </c>
      <c r="F327" s="8">
        <f>VLOOKUP(C327,'[6]TABU MMS (CORRECTO) '!$A$7:$F$19,6,FALSE)</f>
        <v>4684</v>
      </c>
      <c r="G327" s="8">
        <f t="shared" ref="G327:G332" si="105">E327+F327</f>
        <v>11554</v>
      </c>
      <c r="H327" s="8">
        <f>VLOOKUP(C327,'[6]TABU MMS (CORRECTO) '!$A$7:$H$19,8,FALSE)</f>
        <v>793.9</v>
      </c>
      <c r="I327" s="8">
        <f>VLOOKUP(C327,'[6]TABU MMS (CORRECTO) '!$A$7:$I$19,9,FALSE)</f>
        <v>283.2</v>
      </c>
      <c r="J327" s="8">
        <f t="shared" ref="J327:J334" si="106">(G327-H327-I327)*12</f>
        <v>125722.79999999999</v>
      </c>
    </row>
    <row r="328" spans="1:10" ht="14.25" customHeight="1" x14ac:dyDescent="0.25">
      <c r="A328" s="10" t="s">
        <v>208</v>
      </c>
      <c r="B328" s="10" t="s">
        <v>52</v>
      </c>
      <c r="C328" s="11" t="s">
        <v>61</v>
      </c>
      <c r="D328" s="33">
        <v>2</v>
      </c>
      <c r="E328" s="7">
        <f>VLOOKUP(C328,'[6]TABU MMS (CORRECTO) '!$A$7:$M$19,2,FALSE)</f>
        <v>18230</v>
      </c>
      <c r="F328" s="8">
        <f>VLOOKUP(C328,'[6]TABU MMS (CORRECTO) '!$A$7:$F$19,6,FALSE)</f>
        <v>27872</v>
      </c>
      <c r="G328" s="8">
        <f t="shared" si="105"/>
        <v>46102</v>
      </c>
      <c r="H328" s="8">
        <f>VLOOKUP(C328,'[6]TABU MMS (CORRECTO) '!$A$7:$H$19,8,FALSE)</f>
        <v>8184.6</v>
      </c>
      <c r="I328" s="8">
        <f>VLOOKUP(C328,'[6]TABU MMS (CORRECTO) '!$A$7:$I$19,9,FALSE)</f>
        <v>751.4</v>
      </c>
      <c r="J328" s="8">
        <f t="shared" si="106"/>
        <v>445992</v>
      </c>
    </row>
    <row r="329" spans="1:10" ht="14.25" customHeight="1" x14ac:dyDescent="0.25">
      <c r="A329" s="10" t="s">
        <v>209</v>
      </c>
      <c r="B329" s="10" t="s">
        <v>52</v>
      </c>
      <c r="C329" s="11" t="s">
        <v>55</v>
      </c>
      <c r="D329" s="33">
        <v>4</v>
      </c>
      <c r="E329" s="7">
        <f>VLOOKUP(C329,'[6]TABU MMS (CORRECTO) '!$A$7:$M$19,2,FALSE)</f>
        <v>6850</v>
      </c>
      <c r="F329" s="8">
        <f>VLOOKUP(C329,'[6]TABU MMS (CORRECTO) '!$A$7:$F$19,6,FALSE)</f>
        <v>4237</v>
      </c>
      <c r="G329" s="8">
        <f t="shared" si="105"/>
        <v>11087</v>
      </c>
      <c r="H329" s="8">
        <f>VLOOKUP(C329,'[6]TABU MMS (CORRECTO) '!$A$7:$H$19,8,FALSE)</f>
        <v>743</v>
      </c>
      <c r="I329" s="8">
        <f>VLOOKUP(C329,'[6]TABU MMS (CORRECTO) '!$A$7:$I$19,9,FALSE)</f>
        <v>282.3</v>
      </c>
      <c r="J329" s="8">
        <f t="shared" si="106"/>
        <v>120740.40000000001</v>
      </c>
    </row>
    <row r="330" spans="1:10" ht="14.25" customHeight="1" x14ac:dyDescent="0.25">
      <c r="A330" s="10" t="s">
        <v>210</v>
      </c>
      <c r="B330" s="10" t="s">
        <v>52</v>
      </c>
      <c r="C330" s="11" t="s">
        <v>57</v>
      </c>
      <c r="D330" s="33">
        <v>6</v>
      </c>
      <c r="E330" s="7">
        <f>VLOOKUP(C330,'[6]TABU MMS (CORRECTO) '!$A$7:$M$19,2,FALSE)</f>
        <v>6930</v>
      </c>
      <c r="F330" s="8">
        <f>VLOOKUP(C330,'[6]TABU MMS (CORRECTO) '!$A$7:$F$19,6,FALSE)</f>
        <v>8962</v>
      </c>
      <c r="G330" s="8">
        <f t="shared" si="105"/>
        <v>15892</v>
      </c>
      <c r="H330" s="8">
        <f>VLOOKUP(C330,'[6]TABU MMS (CORRECTO) '!$A$7:$H$19,8,FALSE)</f>
        <v>1472</v>
      </c>
      <c r="I330" s="8">
        <f>VLOOKUP(C330,'[6]TABU MMS (CORRECTO) '!$A$7:$I$19,9,FALSE)</f>
        <v>285.60000000000002</v>
      </c>
      <c r="J330" s="8">
        <f t="shared" si="106"/>
        <v>169612.79999999999</v>
      </c>
    </row>
    <row r="331" spans="1:10" ht="14.25" customHeight="1" x14ac:dyDescent="0.25">
      <c r="A331" s="10" t="s">
        <v>210</v>
      </c>
      <c r="B331" s="10" t="s">
        <v>52</v>
      </c>
      <c r="C331" s="11" t="s">
        <v>59</v>
      </c>
      <c r="D331" s="33">
        <v>20</v>
      </c>
      <c r="E331" s="7">
        <f>VLOOKUP(C331,'[6]TABU MMS (CORRECTO) '!$A$7:$M$19,2,FALSE)</f>
        <v>6970</v>
      </c>
      <c r="F331" s="8">
        <f>VLOOKUP(C331,'[6]TABU MMS (CORRECTO) '!$A$7:$F$19,6,FALSE)</f>
        <v>11297</v>
      </c>
      <c r="G331" s="8">
        <f t="shared" si="105"/>
        <v>18267</v>
      </c>
      <c r="H331" s="8">
        <f>VLOOKUP(C331,'[6]TABU MMS (CORRECTO) '!$A$7:$H$19,8,FALSE)</f>
        <v>1947</v>
      </c>
      <c r="I331" s="8">
        <f>VLOOKUP(C331,'[6]TABU MMS (CORRECTO) '!$A$7:$I$19,9,FALSE)</f>
        <v>287.3</v>
      </c>
      <c r="J331" s="8">
        <f t="shared" si="106"/>
        <v>192392.40000000002</v>
      </c>
    </row>
    <row r="332" spans="1:10" ht="14.25" customHeight="1" x14ac:dyDescent="0.25">
      <c r="A332" s="10" t="s">
        <v>211</v>
      </c>
      <c r="B332" s="10" t="s">
        <v>52</v>
      </c>
      <c r="C332" s="11" t="s">
        <v>62</v>
      </c>
      <c r="D332" s="33">
        <v>3</v>
      </c>
      <c r="E332" s="7">
        <f>VLOOKUP(C332,'[6]TABU MMS (CORRECTO) '!$A$7:$M$19,2,FALSE)</f>
        <v>23542</v>
      </c>
      <c r="F332" s="8">
        <f>VLOOKUP(C332,'[6]TABU MMS (CORRECTO) '!$A$7:$F$19,6,FALSE)</f>
        <v>35385</v>
      </c>
      <c r="G332" s="8">
        <f t="shared" si="105"/>
        <v>58927</v>
      </c>
      <c r="H332" s="8">
        <f>VLOOKUP(C332,'[6]TABU MMS (CORRECTO) '!$A$7:$H$19,8,FALSE)</f>
        <v>11742.2</v>
      </c>
      <c r="I332" s="8">
        <f>VLOOKUP(C332,'[6]TABU MMS (CORRECTO) '!$A$7:$I$19,9,FALSE)</f>
        <v>970.4</v>
      </c>
      <c r="J332" s="8">
        <f t="shared" si="106"/>
        <v>554572.80000000005</v>
      </c>
    </row>
    <row r="333" spans="1:10" ht="14.25" customHeight="1" x14ac:dyDescent="0.25">
      <c r="A333" s="10" t="s">
        <v>212</v>
      </c>
      <c r="B333" s="10" t="s">
        <v>22</v>
      </c>
      <c r="C333" s="16" t="s">
        <v>49</v>
      </c>
      <c r="D333" s="33">
        <v>1</v>
      </c>
      <c r="E333" s="7">
        <f>VLOOKUP(C333,'[3]TAB CONF MENSUAL EST MIN'!$A$6:$N$20,2,FALSE)</f>
        <v>10007</v>
      </c>
      <c r="F333" s="8">
        <f>VLOOKUP(C333,'[3]TAB CONF MENSUAL EST MIN'!$A$6:$N$20,8,FALSE)</f>
        <v>4553</v>
      </c>
      <c r="G333" s="8">
        <f t="shared" ref="G333:G338" si="107">E333+F333</f>
        <v>14560</v>
      </c>
      <c r="H333" s="8">
        <f>VLOOKUP(C333,'[3]TAB CONF MENSUAL EST MIN'!$A$6:$L$20,12,FALSE )</f>
        <v>1759</v>
      </c>
      <c r="I333" s="8">
        <f>VLOOKUP(C333,'[3]TAB CONF MENSUAL EST MIN'!$A$6:$N$20,11,FALSE)</f>
        <v>412.5</v>
      </c>
      <c r="J333" s="8">
        <f t="shared" si="106"/>
        <v>148662</v>
      </c>
    </row>
    <row r="334" spans="1:10" ht="14.25" customHeight="1" x14ac:dyDescent="0.25">
      <c r="A334" s="10" t="s">
        <v>213</v>
      </c>
      <c r="B334" s="10" t="s">
        <v>22</v>
      </c>
      <c r="C334" s="30" t="s">
        <v>35</v>
      </c>
      <c r="D334" s="33">
        <v>3</v>
      </c>
      <c r="E334" s="7">
        <f>VLOOKUP(C334,'[3]TAB CONF MENSUAL EST MIN'!$A$6:$N$20,2,FALSE)</f>
        <v>5640</v>
      </c>
      <c r="F334" s="8">
        <f>VLOOKUP(C334,'[3]TAB CONF MENSUAL EST MIN'!$A$6:$N$20,8,FALSE)</f>
        <v>4240</v>
      </c>
      <c r="G334" s="8">
        <f t="shared" si="107"/>
        <v>9880</v>
      </c>
      <c r="H334" s="8">
        <f>VLOOKUP(C334,'[3]TAB CONF MENSUAL EST MIN'!$A$6:$L$20,12,FALSE )</f>
        <v>507.6</v>
      </c>
      <c r="I334" s="8">
        <f>VLOOKUP(C334,'[3]TAB CONF MENSUAL EST MIN'!$A$6:$N$20,11,FALSE)</f>
        <v>232.5</v>
      </c>
      <c r="J334" s="8">
        <f t="shared" si="106"/>
        <v>109678.79999999999</v>
      </c>
    </row>
    <row r="335" spans="1:10" ht="14.25" customHeight="1" x14ac:dyDescent="0.25">
      <c r="A335" s="10" t="s">
        <v>214</v>
      </c>
      <c r="B335" s="10" t="s">
        <v>52</v>
      </c>
      <c r="C335" s="11" t="s">
        <v>59</v>
      </c>
      <c r="D335" s="33">
        <v>1</v>
      </c>
      <c r="E335" s="7">
        <f>VLOOKUP(C335,'[6]TABU MMS (CORRECTO) '!$A$7:$M$19,2,FALSE)</f>
        <v>6970</v>
      </c>
      <c r="F335" s="8">
        <f>VLOOKUP(C335,'[6]TABU MMS (CORRECTO) '!$A$7:$F$19,6,FALSE)</f>
        <v>11297</v>
      </c>
      <c r="G335" s="8">
        <f t="shared" si="107"/>
        <v>18267</v>
      </c>
      <c r="H335" s="8">
        <f>VLOOKUP(C335,'[6]TABU MMS (CORRECTO) '!$A$7:$H$19,8,FALSE)</f>
        <v>1947</v>
      </c>
      <c r="I335" s="8">
        <f>VLOOKUP(C335,'[6]TABU MMS (CORRECTO) '!$A$7:$I$19,9,FALSE)</f>
        <v>287.3</v>
      </c>
      <c r="J335" s="8">
        <f t="shared" ref="J335:J338" si="108">(G335-H335-I335)*12</f>
        <v>192392.40000000002</v>
      </c>
    </row>
    <row r="336" spans="1:10" ht="14.25" customHeight="1" x14ac:dyDescent="0.25">
      <c r="A336" s="10" t="s">
        <v>214</v>
      </c>
      <c r="B336" s="10" t="s">
        <v>52</v>
      </c>
      <c r="C336" s="11" t="s">
        <v>61</v>
      </c>
      <c r="D336" s="33">
        <v>2</v>
      </c>
      <c r="E336" s="7">
        <f>VLOOKUP(C336,'[6]TABU MMS (CORRECTO) '!$A$7:$M$19,2,FALSE)</f>
        <v>18230</v>
      </c>
      <c r="F336" s="8">
        <f>VLOOKUP(C336,'[6]TABU MMS (CORRECTO) '!$A$7:$F$19,6,FALSE)</f>
        <v>27872</v>
      </c>
      <c r="G336" s="8">
        <f t="shared" si="107"/>
        <v>46102</v>
      </c>
      <c r="H336" s="8">
        <f>VLOOKUP(C336,'[6]TABU MMS (CORRECTO) '!$A$7:$H$19,8,FALSE)</f>
        <v>8184.6</v>
      </c>
      <c r="I336" s="8">
        <f>VLOOKUP(C336,'[6]TABU MMS (CORRECTO) '!$A$7:$I$19,9,FALSE)</f>
        <v>751.4</v>
      </c>
      <c r="J336" s="8">
        <f t="shared" si="108"/>
        <v>445992</v>
      </c>
    </row>
    <row r="337" spans="1:10" ht="14.25" customHeight="1" x14ac:dyDescent="0.25">
      <c r="A337" s="10" t="s">
        <v>214</v>
      </c>
      <c r="B337" s="10" t="s">
        <v>52</v>
      </c>
      <c r="C337" s="11" t="s">
        <v>62</v>
      </c>
      <c r="D337" s="33">
        <v>32</v>
      </c>
      <c r="E337" s="7">
        <f>VLOOKUP(C337,'[6]TABU MMS (CORRECTO) '!$A$7:$M$19,2,FALSE)</f>
        <v>23542</v>
      </c>
      <c r="F337" s="8">
        <f>VLOOKUP(C337,'[6]TABU MMS (CORRECTO) '!$A$7:$F$19,6,FALSE)</f>
        <v>35385</v>
      </c>
      <c r="G337" s="8">
        <f t="shared" si="107"/>
        <v>58927</v>
      </c>
      <c r="H337" s="8">
        <f>VLOOKUP(C337,'[6]TABU MMS (CORRECTO) '!$A$7:$H$19,8,FALSE)</f>
        <v>11742.2</v>
      </c>
      <c r="I337" s="8">
        <f>VLOOKUP(C337,'[6]TABU MMS (CORRECTO) '!$A$7:$I$19,9,FALSE)</f>
        <v>970.4</v>
      </c>
      <c r="J337" s="8">
        <f t="shared" si="108"/>
        <v>554572.80000000005</v>
      </c>
    </row>
    <row r="338" spans="1:10" ht="14.25" customHeight="1" x14ac:dyDescent="0.25">
      <c r="A338" s="10" t="s">
        <v>215</v>
      </c>
      <c r="B338" s="10" t="s">
        <v>52</v>
      </c>
      <c r="C338" s="11" t="s">
        <v>57</v>
      </c>
      <c r="D338" s="33">
        <v>16</v>
      </c>
      <c r="E338" s="7">
        <f>VLOOKUP(C338,'[6]TABU MMS (CORRECTO) '!$A$7:$M$19,2,FALSE)</f>
        <v>6930</v>
      </c>
      <c r="F338" s="8">
        <f>VLOOKUP(C338,'[6]TABU MMS (CORRECTO) '!$A$7:$F$19,6,FALSE)</f>
        <v>8962</v>
      </c>
      <c r="G338" s="8">
        <f t="shared" si="107"/>
        <v>15892</v>
      </c>
      <c r="H338" s="8">
        <f>VLOOKUP(C338,'[6]TABU MMS (CORRECTO) '!$A$7:$H$19,8,FALSE)</f>
        <v>1472</v>
      </c>
      <c r="I338" s="8">
        <f>VLOOKUP(C338,'[6]TABU MMS (CORRECTO) '!$A$7:$I$19,9,FALSE)</f>
        <v>285.60000000000002</v>
      </c>
      <c r="J338" s="8">
        <f t="shared" si="108"/>
        <v>169612.79999999999</v>
      </c>
    </row>
    <row r="339" spans="1:10" ht="14.25" customHeight="1" x14ac:dyDescent="0.25">
      <c r="A339" s="10" t="s">
        <v>216</v>
      </c>
      <c r="B339" s="10" t="s">
        <v>24</v>
      </c>
      <c r="C339" s="16" t="s">
        <v>25</v>
      </c>
      <c r="D339" s="33">
        <v>16</v>
      </c>
      <c r="E339" s="7">
        <f>VLOOKUP(C339,'[5]TABULADORES CONTRATO CONF'!$A$6:$M$20,2,FALSE)</f>
        <v>8297</v>
      </c>
      <c r="F339" s="8">
        <f>VLOOKUP(C339,'[5]TABULADORES CONTRATO CONF'!$A$6:$G$20,7,FALSE)</f>
        <v>4385</v>
      </c>
      <c r="G339" s="8">
        <f>E339+F339</f>
        <v>12682</v>
      </c>
      <c r="H339" s="8">
        <f>VLOOKUP(C339,'[5]TABULADORES CONTRATO CONF'!$A$6:$J$20,10,FALSE)</f>
        <v>267.7</v>
      </c>
      <c r="I339" s="8">
        <f>VLOOKUP(C339,'[5]TABULADORES CONTRATO CONF'!$A$6:$K$20,11,FALSE)</f>
        <v>342</v>
      </c>
      <c r="J339" s="8">
        <f>(G339-H339-I339)*12</f>
        <v>144867.59999999998</v>
      </c>
    </row>
    <row r="340" spans="1:10" ht="14.25" customHeight="1" x14ac:dyDescent="0.25">
      <c r="A340" s="10" t="s">
        <v>217</v>
      </c>
      <c r="B340" s="10" t="s">
        <v>22</v>
      </c>
      <c r="C340" s="16" t="s">
        <v>23</v>
      </c>
      <c r="D340" s="33">
        <v>16</v>
      </c>
      <c r="E340" s="7">
        <f>VLOOKUP(C340,'[3]TAB CONF MENSUAL EST MIN'!$A$6:$N$20,2,FALSE)</f>
        <v>9394</v>
      </c>
      <c r="F340" s="8">
        <f>VLOOKUP(C340,'[3]TAB CONF MENSUAL EST MIN'!$A$6:$N$20,8,FALSE)</f>
        <v>4477</v>
      </c>
      <c r="G340" s="8">
        <f>E340+F340</f>
        <v>13871</v>
      </c>
      <c r="H340" s="8">
        <f>VLOOKUP(C340,'[3]TAB CONF MENSUAL EST MIN'!$A$6:$L$20,12,FALSE )</f>
        <v>1628.9</v>
      </c>
      <c r="I340" s="8">
        <f>VLOOKUP(C340,'[3]TAB CONF MENSUAL EST MIN'!$A$6:$N$20,11,FALSE)</f>
        <v>387.2</v>
      </c>
      <c r="J340" s="8">
        <f>(G340-H340-I340)*12</f>
        <v>142258.79999999999</v>
      </c>
    </row>
    <row r="341" spans="1:10" ht="14.25" customHeight="1" x14ac:dyDescent="0.25">
      <c r="A341" s="10" t="s">
        <v>217</v>
      </c>
      <c r="B341" s="10" t="s">
        <v>24</v>
      </c>
      <c r="C341" s="16" t="s">
        <v>25</v>
      </c>
      <c r="D341" s="33">
        <v>16</v>
      </c>
      <c r="E341" s="7">
        <f>VLOOKUP(C341,'[5]TABULADORES CONTRATO CONF'!$A$6:$M$20,2,FALSE)</f>
        <v>8297</v>
      </c>
      <c r="F341" s="8">
        <f>VLOOKUP(C341,'[5]TABULADORES CONTRATO CONF'!$A$6:$G$20,7,FALSE)</f>
        <v>4385</v>
      </c>
      <c r="G341" s="8">
        <f>E341+F341</f>
        <v>12682</v>
      </c>
      <c r="H341" s="8">
        <f>VLOOKUP(C341,'[5]TABULADORES CONTRATO CONF'!$A$6:$J$20,10,FALSE)</f>
        <v>267.7</v>
      </c>
      <c r="I341" s="8">
        <f>VLOOKUP(C341,'[5]TABULADORES CONTRATO CONF'!$A$6:$K$20,11,FALSE)</f>
        <v>342</v>
      </c>
      <c r="J341" s="8">
        <f>(G341-H341-I341)*12</f>
        <v>144867.59999999998</v>
      </c>
    </row>
    <row r="342" spans="1:10" ht="14.25" customHeight="1" x14ac:dyDescent="0.25">
      <c r="A342" s="10" t="s">
        <v>218</v>
      </c>
      <c r="B342" s="10" t="s">
        <v>22</v>
      </c>
      <c r="C342" s="16" t="s">
        <v>38</v>
      </c>
      <c r="D342" s="33">
        <v>16</v>
      </c>
      <c r="E342" s="7">
        <f>VLOOKUP(C342,'[3]TAB CONF MENSUAL EST MIN'!$A$6:$N$20,2,FALSE)</f>
        <v>6799</v>
      </c>
      <c r="F342" s="8">
        <f>VLOOKUP(C342,'[3]TAB CONF MENSUAL EST MIN'!$A$6:$N$20,8,FALSE)</f>
        <v>4319</v>
      </c>
      <c r="G342" s="8">
        <f t="shared" ref="G342:G343" si="109">E342+F342</f>
        <v>11118</v>
      </c>
      <c r="H342" s="8">
        <f>VLOOKUP(C342,'[3]TAB CONF MENSUAL EST MIN'!$A$6:$L$20,12,FALSE )</f>
        <v>709.5</v>
      </c>
      <c r="I342" s="8">
        <f>VLOOKUP(C342,'[3]TAB CONF MENSUAL EST MIN'!$A$6:$N$20,11,FALSE)</f>
        <v>280.2</v>
      </c>
      <c r="J342" s="8">
        <f t="shared" ref="J342:J343" si="110">(G342-H342-I342)*12</f>
        <v>121539.59999999999</v>
      </c>
    </row>
    <row r="343" spans="1:10" ht="14.25" customHeight="1" x14ac:dyDescent="0.25">
      <c r="A343" s="10" t="s">
        <v>219</v>
      </c>
      <c r="B343" s="10" t="s">
        <v>22</v>
      </c>
      <c r="C343" s="16" t="s">
        <v>23</v>
      </c>
      <c r="D343" s="33">
        <v>16</v>
      </c>
      <c r="E343" s="7">
        <f>VLOOKUP(C343,'[3]TAB CONF MENSUAL EST MIN'!$A$6:$N$20,2,FALSE)</f>
        <v>9394</v>
      </c>
      <c r="F343" s="8">
        <f>VLOOKUP(C343,'[3]TAB CONF MENSUAL EST MIN'!$A$6:$N$20,8,FALSE)</f>
        <v>4477</v>
      </c>
      <c r="G343" s="8">
        <f t="shared" si="109"/>
        <v>13871</v>
      </c>
      <c r="H343" s="8">
        <f>VLOOKUP(C343,'[3]TAB CONF MENSUAL EST MIN'!$A$6:$L$20,12,FALSE )</f>
        <v>1628.9</v>
      </c>
      <c r="I343" s="8">
        <f>VLOOKUP(C343,'[3]TAB CONF MENSUAL EST MIN'!$A$6:$N$20,11,FALSE)</f>
        <v>387.2</v>
      </c>
      <c r="J343" s="8">
        <f t="shared" si="110"/>
        <v>142258.79999999999</v>
      </c>
    </row>
    <row r="344" spans="1:10" ht="14.25" customHeight="1" x14ac:dyDescent="0.25">
      <c r="A344" s="10" t="s">
        <v>220</v>
      </c>
      <c r="B344" s="10" t="s">
        <v>18</v>
      </c>
      <c r="C344" s="11" t="s">
        <v>80</v>
      </c>
      <c r="D344" s="33">
        <v>16</v>
      </c>
      <c r="E344" s="7">
        <f>VLOOKUP(C344,'[2]TAB BASE MENSUAL CON COMP'!$A$6:$P$44,2,FALSE)</f>
        <v>14351</v>
      </c>
      <c r="F344" s="7">
        <f>VLOOKUP(C344,'[2]TAB BASE MENSUAL CON COMP'!$A$6:$P$44,8,FALSE)</f>
        <v>22467</v>
      </c>
      <c r="G344" s="8">
        <f t="shared" ref="G344:G360" si="111">E344+F344</f>
        <v>36818</v>
      </c>
      <c r="H344" s="7">
        <f>VLOOKUP(C344,'[2]TAB BASE MENSUAL CON COMP'!$A$6:$P$44,13,FALSE)</f>
        <v>3516.8</v>
      </c>
      <c r="I344" s="7">
        <f>VLOOKUP(C344,'[2]TAB BASE MENSUAL CON COMP'!$A$6:$P$44,12,FALSE)</f>
        <v>591.5</v>
      </c>
      <c r="J344" s="8">
        <f t="shared" ref="J344:J356" si="112">(G344-H344-I344)*12</f>
        <v>392516.39999999997</v>
      </c>
    </row>
    <row r="345" spans="1:10" ht="14.25" customHeight="1" x14ac:dyDescent="0.25">
      <c r="A345" s="10" t="s">
        <v>220</v>
      </c>
      <c r="B345" s="10" t="s">
        <v>18</v>
      </c>
      <c r="C345" s="11" t="s">
        <v>221</v>
      </c>
      <c r="D345" s="33">
        <v>16</v>
      </c>
      <c r="E345" s="7">
        <f>VLOOKUP(C345,'[2]TAB BASE MENSUAL CON COMP'!$A$6:$P$44,2,FALSE)</f>
        <v>14688</v>
      </c>
      <c r="F345" s="7">
        <f>VLOOKUP(C345,'[2]TAB BASE MENSUAL CON COMP'!$A$6:$P$44,8,FALSE)</f>
        <v>22904</v>
      </c>
      <c r="G345" s="8">
        <f t="shared" si="111"/>
        <v>37592</v>
      </c>
      <c r="H345" s="7">
        <f>VLOOKUP(C345,'[2]TAB BASE MENSUAL CON COMP'!$A$6:$P$44,13,FALSE)</f>
        <v>3624.8</v>
      </c>
      <c r="I345" s="7">
        <f>VLOOKUP(C345,'[2]TAB BASE MENSUAL CON COMP'!$A$6:$P$44,12,FALSE)</f>
        <v>605.4</v>
      </c>
      <c r="J345" s="8">
        <f t="shared" si="112"/>
        <v>400341.6</v>
      </c>
    </row>
    <row r="346" spans="1:10" ht="14.25" customHeight="1" x14ac:dyDescent="0.25">
      <c r="A346" s="10" t="s">
        <v>220</v>
      </c>
      <c r="B346" s="10" t="s">
        <v>18</v>
      </c>
      <c r="C346" s="11" t="s">
        <v>222</v>
      </c>
      <c r="D346" s="33">
        <v>16</v>
      </c>
      <c r="E346" s="7">
        <f>VLOOKUP(C346,'[2]TAB BASE MENSUAL CON COMP'!$A$6:$P$44,2,FALSE)</f>
        <v>15021</v>
      </c>
      <c r="F346" s="7">
        <f>VLOOKUP(C346,'[2]TAB BASE MENSUAL CON COMP'!$A$6:$P$44,8,FALSE)</f>
        <v>23337</v>
      </c>
      <c r="G346" s="8">
        <f t="shared" si="111"/>
        <v>38358</v>
      </c>
      <c r="H346" s="7">
        <f>VLOOKUP(C346,'[2]TAB BASE MENSUAL CON COMP'!$A$6:$P$44,13,FALSE)</f>
        <v>3731.5999999999995</v>
      </c>
      <c r="I346" s="7">
        <f>VLOOKUP(C346,'[2]TAB BASE MENSUAL CON COMP'!$A$6:$P$44,12,FALSE)</f>
        <v>619.20000000000005</v>
      </c>
      <c r="J346" s="8">
        <f t="shared" si="112"/>
        <v>408086.4</v>
      </c>
    </row>
    <row r="347" spans="1:10" ht="14.25" customHeight="1" x14ac:dyDescent="0.25">
      <c r="A347" s="10" t="s">
        <v>220</v>
      </c>
      <c r="B347" s="10" t="s">
        <v>18</v>
      </c>
      <c r="C347" s="11" t="s">
        <v>29</v>
      </c>
      <c r="D347" s="33">
        <v>16</v>
      </c>
      <c r="E347" s="7">
        <f>VLOOKUP(C347,'[2]TAB BASE MENSUAL CON COMP'!$A$6:$P$44,2,FALSE)</f>
        <v>15361</v>
      </c>
      <c r="F347" s="7">
        <f>VLOOKUP(C347,'[2]TAB BASE MENSUAL CON COMP'!$A$6:$P$44,8,FALSE)</f>
        <v>23782</v>
      </c>
      <c r="G347" s="8">
        <f t="shared" si="111"/>
        <v>39143</v>
      </c>
      <c r="H347" s="7">
        <f>VLOOKUP(C347,'[2]TAB BASE MENSUAL CON COMP'!$A$6:$P$44,13,FALSE)</f>
        <v>3846.5</v>
      </c>
      <c r="I347" s="7">
        <f>VLOOKUP(C347,'[2]TAB BASE MENSUAL CON COMP'!$A$6:$P$44,12,FALSE)</f>
        <v>633.20000000000005</v>
      </c>
      <c r="J347" s="8">
        <f t="shared" si="112"/>
        <v>415959.60000000003</v>
      </c>
    </row>
    <row r="348" spans="1:10" ht="14.25" customHeight="1" x14ac:dyDescent="0.25">
      <c r="A348" s="10" t="s">
        <v>220</v>
      </c>
      <c r="B348" s="10" t="s">
        <v>18</v>
      </c>
      <c r="C348" s="11" t="s">
        <v>223</v>
      </c>
      <c r="D348" s="33">
        <v>16</v>
      </c>
      <c r="E348" s="7">
        <f>VLOOKUP(C348,'[2]TAB BASE MENSUAL CON COMP'!$A$6:$P$44,2,FALSE)</f>
        <v>15433</v>
      </c>
      <c r="F348" s="7">
        <f>VLOOKUP(C348,'[2]TAB BASE MENSUAL CON COMP'!$A$6:$P$44,8,FALSE)</f>
        <v>23875</v>
      </c>
      <c r="G348" s="8">
        <f t="shared" si="111"/>
        <v>39308</v>
      </c>
      <c r="H348" s="7">
        <f>VLOOKUP(C348,'[2]TAB BASE MENSUAL CON COMP'!$A$6:$P$44,13,FALSE)</f>
        <v>3872</v>
      </c>
      <c r="I348" s="7">
        <f>VLOOKUP(C348,'[2]TAB BASE MENSUAL CON COMP'!$A$6:$P$44,12,FALSE)</f>
        <v>636.1</v>
      </c>
      <c r="J348" s="8">
        <f t="shared" si="112"/>
        <v>417598.80000000005</v>
      </c>
    </row>
    <row r="349" spans="1:10" ht="14.25" customHeight="1" x14ac:dyDescent="0.25">
      <c r="A349" s="10" t="s">
        <v>220</v>
      </c>
      <c r="B349" s="10" t="s">
        <v>18</v>
      </c>
      <c r="C349" s="11" t="s">
        <v>30</v>
      </c>
      <c r="D349" s="33">
        <v>16</v>
      </c>
      <c r="E349" s="7">
        <f>VLOOKUP(C349,'[2]TAB BASE MENSUAL CON COMP'!$A$6:$P$44,2,FALSE)</f>
        <v>15786</v>
      </c>
      <c r="F349" s="7">
        <f>VLOOKUP(C349,'[2]TAB BASE MENSUAL CON COMP'!$A$6:$P$44,8,FALSE)</f>
        <v>24333</v>
      </c>
      <c r="G349" s="8">
        <f t="shared" si="111"/>
        <v>40119</v>
      </c>
      <c r="H349" s="7">
        <f>VLOOKUP(C349,'[2]TAB BASE MENSUAL CON COMP'!$A$6:$P$44,13,FALSE)</f>
        <v>3997.3</v>
      </c>
      <c r="I349" s="7">
        <f>VLOOKUP(C349,'[2]TAB BASE MENSUAL CON COMP'!$A$6:$P$44,12,FALSE)</f>
        <v>650.70000000000005</v>
      </c>
      <c r="J349" s="8">
        <f t="shared" si="112"/>
        <v>425652</v>
      </c>
    </row>
    <row r="350" spans="1:10" ht="14.25" customHeight="1" x14ac:dyDescent="0.25">
      <c r="A350" s="10" t="s">
        <v>220</v>
      </c>
      <c r="B350" s="10" t="s">
        <v>18</v>
      </c>
      <c r="C350" s="11" t="s">
        <v>31</v>
      </c>
      <c r="D350" s="33">
        <v>16</v>
      </c>
      <c r="E350" s="7">
        <f>VLOOKUP(C350,'[2]TAB BASE MENSUAL CON COMP'!$A$6:$P$44,2,FALSE)</f>
        <v>16146</v>
      </c>
      <c r="F350" s="7">
        <f>VLOOKUP(C350,'[2]TAB BASE MENSUAL CON COMP'!$A$6:$P$44,8,FALSE)</f>
        <v>24804</v>
      </c>
      <c r="G350" s="8">
        <f t="shared" si="111"/>
        <v>40950</v>
      </c>
      <c r="H350" s="7">
        <f>VLOOKUP(C350,'[2]TAB BASE MENSUAL CON COMP'!$A$6:$P$44,13,FALSE)</f>
        <v>4125</v>
      </c>
      <c r="I350" s="7">
        <f>VLOOKUP(C350,'[2]TAB BASE MENSUAL CON COMP'!$A$6:$P$44,12,FALSE)</f>
        <v>665.5</v>
      </c>
      <c r="J350" s="8">
        <f t="shared" si="112"/>
        <v>433914</v>
      </c>
    </row>
    <row r="351" spans="1:10" ht="14.25" customHeight="1" x14ac:dyDescent="0.25">
      <c r="A351" s="10" t="s">
        <v>220</v>
      </c>
      <c r="B351" s="10" t="s">
        <v>18</v>
      </c>
      <c r="C351" s="11" t="s">
        <v>224</v>
      </c>
      <c r="D351" s="33">
        <v>16</v>
      </c>
      <c r="E351" s="7">
        <f>VLOOKUP(C351,'[2]TAB BASE MENSUAL CON COMP'!$A$6:$P$44,2,FALSE)</f>
        <v>16500</v>
      </c>
      <c r="F351" s="7">
        <f>VLOOKUP(C351,'[2]TAB BASE MENSUAL CON COMP'!$A$6:$P$44,8,FALSE)</f>
        <v>25265</v>
      </c>
      <c r="G351" s="8">
        <f t="shared" si="111"/>
        <v>41765</v>
      </c>
      <c r="H351" s="7">
        <f>VLOOKUP(C351,'[2]TAB BASE MENSUAL CON COMP'!$A$6:$P$44,13,FALSE)</f>
        <v>4250.6000000000004</v>
      </c>
      <c r="I351" s="7">
        <f>VLOOKUP(C351,'[2]TAB BASE MENSUAL CON COMP'!$A$6:$P$44,12,FALSE)</f>
        <v>680.1</v>
      </c>
      <c r="J351" s="8">
        <f t="shared" si="112"/>
        <v>442011.60000000003</v>
      </c>
    </row>
    <row r="352" spans="1:10" ht="14.25" customHeight="1" x14ac:dyDescent="0.25">
      <c r="A352" s="10" t="s">
        <v>220</v>
      </c>
      <c r="B352" s="10" t="s">
        <v>18</v>
      </c>
      <c r="C352" s="11" t="s">
        <v>32</v>
      </c>
      <c r="D352" s="33">
        <v>16</v>
      </c>
      <c r="E352" s="7">
        <f>VLOOKUP(C352,'[2]TAB BASE MENSUAL CON COMP'!$A$6:$P$44,2,FALSE)</f>
        <v>17100</v>
      </c>
      <c r="F352" s="7">
        <f>VLOOKUP(C352,'[2]TAB BASE MENSUAL CON COMP'!$A$6:$P$44,8,FALSE)</f>
        <v>26047</v>
      </c>
      <c r="G352" s="8">
        <f t="shared" si="111"/>
        <v>43147</v>
      </c>
      <c r="H352" s="7">
        <f>VLOOKUP(C352,'[2]TAB BASE MENSUAL CON COMP'!$A$6:$P$44,13,FALSE)</f>
        <v>4463.3999999999996</v>
      </c>
      <c r="I352" s="7">
        <f>VLOOKUP(C352,'[2]TAB BASE MENSUAL CON COMP'!$A$6:$P$44,12,FALSE)</f>
        <v>704.8</v>
      </c>
      <c r="J352" s="8">
        <f t="shared" si="112"/>
        <v>455745.6</v>
      </c>
    </row>
    <row r="353" spans="1:10" ht="14.25" customHeight="1" x14ac:dyDescent="0.25">
      <c r="A353" s="10" t="s">
        <v>220</v>
      </c>
      <c r="B353" s="10" t="s">
        <v>22</v>
      </c>
      <c r="C353" s="16" t="s">
        <v>40</v>
      </c>
      <c r="D353" s="33">
        <v>16</v>
      </c>
      <c r="E353" s="7">
        <f>VLOOKUP(C353,'[3]TAB CONF MENSUAL EST MIN'!$A$6:$N$20,2,FALSE)</f>
        <v>6375</v>
      </c>
      <c r="F353" s="8">
        <f>VLOOKUP(C353,'[3]TAB CONF MENSUAL EST MIN'!$A$6:$N$20,8,FALSE)</f>
        <v>4303</v>
      </c>
      <c r="G353" s="8">
        <f t="shared" si="111"/>
        <v>10678</v>
      </c>
      <c r="H353" s="8">
        <f>VLOOKUP(C353,'[3]TAB CONF MENSUAL EST MIN'!$A$6:$L$20,12,FALSE )</f>
        <v>623.5</v>
      </c>
      <c r="I353" s="8">
        <f>VLOOKUP(C353,'[3]TAB CONF MENSUAL EST MIN'!$A$6:$N$20,11,FALSE)</f>
        <v>262.8</v>
      </c>
      <c r="J353" s="8">
        <f t="shared" si="112"/>
        <v>117500.40000000001</v>
      </c>
    </row>
    <row r="354" spans="1:10" ht="14.25" customHeight="1" x14ac:dyDescent="0.25">
      <c r="A354" s="10" t="s">
        <v>220</v>
      </c>
      <c r="B354" s="10" t="s">
        <v>22</v>
      </c>
      <c r="C354" s="16" t="s">
        <v>33</v>
      </c>
      <c r="D354" s="33">
        <v>16</v>
      </c>
      <c r="E354" s="7">
        <f>VLOOKUP(C354,'[3]TAB CONF MENSUAL EST MIN'!$A$6:$N$20,2,FALSE)</f>
        <v>7350</v>
      </c>
      <c r="F354" s="8">
        <f>VLOOKUP(C354,'[3]TAB CONF MENSUAL EST MIN'!$A$6:$N$20,8,FALSE)</f>
        <v>4339</v>
      </c>
      <c r="G354" s="8">
        <f t="shared" si="111"/>
        <v>11689</v>
      </c>
      <c r="H354" s="8">
        <f>VLOOKUP(C354,'[3]TAB CONF MENSUAL EST MIN'!$A$6:$L$20,12,FALSE )</f>
        <v>821.2</v>
      </c>
      <c r="I354" s="8">
        <f>VLOOKUP(C354,'[3]TAB CONF MENSUAL EST MIN'!$A$6:$N$20,11,FALSE)</f>
        <v>303</v>
      </c>
      <c r="J354" s="8">
        <f t="shared" si="112"/>
        <v>126777.59999999999</v>
      </c>
    </row>
    <row r="355" spans="1:10" ht="14.25" customHeight="1" x14ac:dyDescent="0.25">
      <c r="A355" s="10" t="s">
        <v>220</v>
      </c>
      <c r="B355" s="10" t="s">
        <v>22</v>
      </c>
      <c r="C355" s="16" t="s">
        <v>66</v>
      </c>
      <c r="D355" s="33">
        <v>16</v>
      </c>
      <c r="E355" s="7">
        <f>VLOOKUP(C355,'[3]TAB CONF MENSUAL EST MIN'!$A$6:$N$20,2,FALSE)</f>
        <v>7773</v>
      </c>
      <c r="F355" s="8">
        <f>VLOOKUP(C355,'[3]TAB CONF MENSUAL EST MIN'!$A$6:$N$20,8,FALSE)</f>
        <v>4355</v>
      </c>
      <c r="G355" s="8">
        <f t="shared" si="111"/>
        <v>12128</v>
      </c>
      <c r="H355" s="8">
        <f>VLOOKUP(C355,'[3]TAB CONF MENSUAL EST MIN'!$A$6:$L$20,12,FALSE )</f>
        <v>907.1</v>
      </c>
      <c r="I355" s="8">
        <f>VLOOKUP(C355,'[3]TAB CONF MENSUAL EST MIN'!$A$6:$N$20,11,FALSE)</f>
        <v>320.39999999999998</v>
      </c>
      <c r="J355" s="8">
        <f t="shared" si="112"/>
        <v>130806</v>
      </c>
    </row>
    <row r="356" spans="1:10" ht="14.25" customHeight="1" x14ac:dyDescent="0.25">
      <c r="A356" s="10" t="s">
        <v>220</v>
      </c>
      <c r="B356" s="10" t="s">
        <v>22</v>
      </c>
      <c r="C356" s="16" t="s">
        <v>25</v>
      </c>
      <c r="D356" s="33">
        <v>16</v>
      </c>
      <c r="E356" s="7">
        <f>VLOOKUP(C356,'[3]TAB CONF MENSUAL EST MIN'!$A$6:$N$20,2,FALSE)</f>
        <v>8297</v>
      </c>
      <c r="F356" s="8">
        <f>VLOOKUP(C356,'[3]TAB CONF MENSUAL EST MIN'!$A$6:$N$20,8,FALSE)</f>
        <v>4385</v>
      </c>
      <c r="G356" s="8">
        <f t="shared" si="111"/>
        <v>12682</v>
      </c>
      <c r="H356" s="8">
        <f>VLOOKUP(C356,'[3]TAB CONF MENSUAL EST MIN'!$A$6:$L$20,12,FALSE )</f>
        <v>1014.4000000000001</v>
      </c>
      <c r="I356" s="8">
        <f>VLOOKUP(C356,'[3]TAB CONF MENSUAL EST MIN'!$A$6:$N$20,11,FALSE)</f>
        <v>342</v>
      </c>
      <c r="J356" s="8">
        <f t="shared" si="112"/>
        <v>135907.20000000001</v>
      </c>
    </row>
    <row r="357" spans="1:10" ht="14.25" customHeight="1" x14ac:dyDescent="0.25">
      <c r="A357" s="10" t="s">
        <v>220</v>
      </c>
      <c r="B357" s="10" t="s">
        <v>24</v>
      </c>
      <c r="C357" s="16" t="s">
        <v>99</v>
      </c>
      <c r="D357" s="33">
        <v>16</v>
      </c>
      <c r="E357" s="7">
        <f>VLOOKUP(C357,'[5]TABULADORES CONTRATO CONF'!$A$6:$M$20,2,FALSE)</f>
        <v>6145</v>
      </c>
      <c r="F357" s="8">
        <f>VLOOKUP(C357,'[5]TABULADORES CONTRATO CONF'!$A$6:$G$20,7,FALSE)</f>
        <v>4278</v>
      </c>
      <c r="G357" s="8">
        <f t="shared" si="111"/>
        <v>10423</v>
      </c>
      <c r="H357" s="8">
        <f>VLOOKUP(C357,'[5]TABULADORES CONTRATO CONF'!$A$6:$J$20,10,FALSE)</f>
        <v>22</v>
      </c>
      <c r="I357" s="8">
        <f>VLOOKUP(C357,'[5]TABULADORES CONTRATO CONF'!$A$6:$K$20,11,FALSE)</f>
        <v>253.3</v>
      </c>
      <c r="J357" s="8">
        <f t="shared" ref="J357:J362" si="113">(G357-H357-I357)*12</f>
        <v>121772.40000000001</v>
      </c>
    </row>
    <row r="358" spans="1:10" ht="14.25" customHeight="1" x14ac:dyDescent="0.25">
      <c r="A358" s="10" t="s">
        <v>220</v>
      </c>
      <c r="B358" s="10" t="s">
        <v>24</v>
      </c>
      <c r="C358" s="16" t="s">
        <v>38</v>
      </c>
      <c r="D358" s="33">
        <v>16</v>
      </c>
      <c r="E358" s="7">
        <f>VLOOKUP(C358,'[5]TABULADORES CONTRATO CONF'!$A$6:$M$20,2,FALSE)</f>
        <v>6799</v>
      </c>
      <c r="F358" s="8">
        <f>VLOOKUP(C358,'[5]TABULADORES CONTRATO CONF'!$A$6:$G$20,7,FALSE)</f>
        <v>4319</v>
      </c>
      <c r="G358" s="8">
        <f t="shared" si="111"/>
        <v>11118</v>
      </c>
      <c r="H358" s="8">
        <f>VLOOKUP(C358,'[5]TABULADORES CONTRATO CONF'!$A$6:$J$20,10,FALSE)</f>
        <v>97.6</v>
      </c>
      <c r="I358" s="8">
        <f>VLOOKUP(C358,'[5]TABULADORES CONTRATO CONF'!$A$6:$K$20,11,FALSE)</f>
        <v>280.2</v>
      </c>
      <c r="J358" s="8">
        <f t="shared" si="113"/>
        <v>128882.4</v>
      </c>
    </row>
    <row r="359" spans="1:10" ht="14.25" customHeight="1" x14ac:dyDescent="0.25">
      <c r="A359" s="10" t="s">
        <v>220</v>
      </c>
      <c r="B359" s="10" t="s">
        <v>24</v>
      </c>
      <c r="C359" s="16" t="s">
        <v>33</v>
      </c>
      <c r="D359" s="33">
        <v>16</v>
      </c>
      <c r="E359" s="7">
        <f>VLOOKUP(C359,'[5]TABULADORES CONTRATO CONF'!$A$6:$M$20,2,FALSE)</f>
        <v>7350</v>
      </c>
      <c r="F359" s="8">
        <f>VLOOKUP(C359,'[5]TABULADORES CONTRATO CONF'!$A$6:$G$20,7,FALSE)</f>
        <v>4339</v>
      </c>
      <c r="G359" s="8">
        <f t="shared" si="111"/>
        <v>11689</v>
      </c>
      <c r="H359" s="8">
        <f>VLOOKUP(C359,'[5]TABULADORES CONTRATO CONF'!$A$6:$J$20,10,FALSE)</f>
        <v>159.69999999999999</v>
      </c>
      <c r="I359" s="8">
        <f>VLOOKUP(C359,'[5]TABULADORES CONTRATO CONF'!$A$6:$K$20,11,FALSE)</f>
        <v>303</v>
      </c>
      <c r="J359" s="8">
        <f t="shared" si="113"/>
        <v>134715.59999999998</v>
      </c>
    </row>
    <row r="360" spans="1:10" ht="14.25" customHeight="1" x14ac:dyDescent="0.25">
      <c r="A360" s="10" t="s">
        <v>220</v>
      </c>
      <c r="B360" s="10" t="s">
        <v>24</v>
      </c>
      <c r="C360" s="16" t="s">
        <v>66</v>
      </c>
      <c r="D360" s="33">
        <v>16</v>
      </c>
      <c r="E360" s="7">
        <f>VLOOKUP(C360,'[5]TABULADORES CONTRATO CONF'!$A$6:$M$20,2,FALSE)</f>
        <v>7773</v>
      </c>
      <c r="F360" s="8">
        <f>VLOOKUP(C360,'[5]TABULADORES CONTRATO CONF'!$A$6:$G$20,7,FALSE)</f>
        <v>4355</v>
      </c>
      <c r="G360" s="8">
        <f t="shared" si="111"/>
        <v>12128</v>
      </c>
      <c r="H360" s="8">
        <f>VLOOKUP(C360,'[5]TABULADORES CONTRATO CONF'!$A$6:$J$20,10,FALSE)</f>
        <v>207.5</v>
      </c>
      <c r="I360" s="8">
        <f>VLOOKUP(C360,'[5]TABULADORES CONTRATO CONF'!$A$6:$K$20,11,FALSE)</f>
        <v>320.39999999999998</v>
      </c>
      <c r="J360" s="8">
        <f t="shared" si="113"/>
        <v>139201.20000000001</v>
      </c>
    </row>
    <row r="361" spans="1:10" ht="14.25" customHeight="1" x14ac:dyDescent="0.25">
      <c r="A361" s="10" t="s">
        <v>220</v>
      </c>
      <c r="B361" s="10" t="s">
        <v>47</v>
      </c>
      <c r="C361" s="11" t="s">
        <v>38</v>
      </c>
      <c r="D361" s="33">
        <v>16</v>
      </c>
      <c r="E361" s="7">
        <f>VLOOKUP(C361,'[4]TABULADORES CONTRATO- CONT'!$A$6:$K$18,2,FALSE)</f>
        <v>6006</v>
      </c>
      <c r="F361" s="8">
        <f>VLOOKUP(C361,'[4]TABULADORES CONTRATO- CONT'!$A$6:$F$18,6,FALSE)</f>
        <v>3376</v>
      </c>
      <c r="G361" s="8">
        <f t="shared" ref="G361:G362" si="114">E361+F361</f>
        <v>9382</v>
      </c>
      <c r="H361" s="8">
        <f>VLOOKUP(C361,'[4]TABULADORES CONTRATO- CONT'!$A$6:$I$18,9,FALSE)</f>
        <v>32.4</v>
      </c>
      <c r="I361" s="8">
        <f>VLOOKUP(C361,'[4]TABULADORES CONTRATO- CONT'!$A$6:$H$18,8,FALSE )</f>
        <v>247.6</v>
      </c>
      <c r="J361" s="8">
        <f t="shared" si="113"/>
        <v>109224</v>
      </c>
    </row>
    <row r="362" spans="1:10" ht="14.25" customHeight="1" x14ac:dyDescent="0.25">
      <c r="A362" s="10" t="s">
        <v>220</v>
      </c>
      <c r="B362" s="10" t="s">
        <v>47</v>
      </c>
      <c r="C362" s="11" t="s">
        <v>66</v>
      </c>
      <c r="D362" s="33">
        <v>16</v>
      </c>
      <c r="E362" s="7">
        <f>VLOOKUP(C362,'[4]TABULADORES CONTRATO- CONT'!$A$6:$K$18,2,FALSE)</f>
        <v>7045</v>
      </c>
      <c r="F362" s="8">
        <f>VLOOKUP(C362,'[4]TABULADORES CONTRATO- CONT'!$A$6:$F$18,6,FALSE)</f>
        <v>3376</v>
      </c>
      <c r="G362" s="8">
        <f t="shared" si="114"/>
        <v>10421</v>
      </c>
      <c r="H362" s="8">
        <f>VLOOKUP(C362,'[4]TABULADORES CONTRATO- CONT'!$A$6:$I$18,9,FALSE)</f>
        <v>145.4</v>
      </c>
      <c r="I362" s="8">
        <f>VLOOKUP(C362,'[4]TABULADORES CONTRATO- CONT'!$A$6:$H$18,8,FALSE )</f>
        <v>290.39999999999998</v>
      </c>
      <c r="J362" s="8">
        <f t="shared" si="113"/>
        <v>119822.40000000001</v>
      </c>
    </row>
    <row r="363" spans="1:10" ht="14.25" customHeight="1" x14ac:dyDescent="0.25">
      <c r="A363" s="10" t="s">
        <v>225</v>
      </c>
      <c r="B363" s="10" t="s">
        <v>18</v>
      </c>
      <c r="C363" s="11" t="s">
        <v>31</v>
      </c>
      <c r="D363" s="33">
        <v>16</v>
      </c>
      <c r="E363" s="7">
        <f>VLOOKUP(C363,'[2]TAB BASE MENSUAL CON COMP'!$A$6:$P$44,2,FALSE)</f>
        <v>16146</v>
      </c>
      <c r="F363" s="7">
        <f>VLOOKUP(C363,'[2]TAB BASE MENSUAL CON COMP'!$A$6:$P$44,8,FALSE)</f>
        <v>24804</v>
      </c>
      <c r="G363" s="8">
        <f>E363+F363</f>
        <v>40950</v>
      </c>
      <c r="H363" s="7">
        <f>VLOOKUP(C363,'[2]TAB BASE MENSUAL CON COMP'!$A$6:$P$44,13,FALSE)</f>
        <v>4125</v>
      </c>
      <c r="I363" s="7">
        <f>VLOOKUP(C363,'[2]TAB BASE MENSUAL CON COMP'!$A$6:$P$44,12,FALSE)</f>
        <v>665.5</v>
      </c>
      <c r="J363" s="8">
        <f>(G363-H363-I363)*12</f>
        <v>433914</v>
      </c>
    </row>
    <row r="364" spans="1:10" ht="14.25" customHeight="1" x14ac:dyDescent="0.25">
      <c r="A364" s="10" t="s">
        <v>225</v>
      </c>
      <c r="B364" s="10" t="s">
        <v>22</v>
      </c>
      <c r="C364" s="16" t="s">
        <v>33</v>
      </c>
      <c r="D364" s="33">
        <v>16</v>
      </c>
      <c r="E364" s="7">
        <f>VLOOKUP(C364,'[3]TAB CONF MENSUAL EST MIN'!$A$6:$N$20,2,FALSE)</f>
        <v>7350</v>
      </c>
      <c r="F364" s="8">
        <f>VLOOKUP(C364,'[3]TAB CONF MENSUAL EST MIN'!$A$6:$N$20,8,FALSE)</f>
        <v>4339</v>
      </c>
      <c r="G364" s="8">
        <f t="shared" ref="G364:G369" si="115">E364+F364</f>
        <v>11689</v>
      </c>
      <c r="H364" s="8">
        <f>VLOOKUP(C364,'[3]TAB CONF MENSUAL EST MIN'!$A$6:$L$20,12,FALSE )</f>
        <v>821.2</v>
      </c>
      <c r="I364" s="8">
        <f>VLOOKUP(C364,'[3]TAB CONF MENSUAL EST MIN'!$A$6:$N$20,11,FALSE)</f>
        <v>303</v>
      </c>
      <c r="J364" s="8">
        <f t="shared" ref="J364:J366" si="116">(G364-H364-I364)*12</f>
        <v>126777.59999999999</v>
      </c>
    </row>
    <row r="365" spans="1:10" ht="14.25" customHeight="1" x14ac:dyDescent="0.25">
      <c r="A365" s="10" t="s">
        <v>225</v>
      </c>
      <c r="B365" s="10" t="s">
        <v>22</v>
      </c>
      <c r="C365" s="16" t="s">
        <v>66</v>
      </c>
      <c r="D365" s="33">
        <v>16</v>
      </c>
      <c r="E365" s="7">
        <f>VLOOKUP(C365,'[3]TAB CONF MENSUAL EST MIN'!$A$6:$N$20,2,FALSE)</f>
        <v>7773</v>
      </c>
      <c r="F365" s="8">
        <f>VLOOKUP(C365,'[3]TAB CONF MENSUAL EST MIN'!$A$6:$N$20,8,FALSE)</f>
        <v>4355</v>
      </c>
      <c r="G365" s="8">
        <f t="shared" si="115"/>
        <v>12128</v>
      </c>
      <c r="H365" s="8">
        <f>VLOOKUP(C365,'[3]TAB CONF MENSUAL EST MIN'!$A$6:$L$20,12,FALSE )</f>
        <v>907.1</v>
      </c>
      <c r="I365" s="8">
        <f>VLOOKUP(C365,'[3]TAB CONF MENSUAL EST MIN'!$A$6:$N$20,11,FALSE)</f>
        <v>320.39999999999998</v>
      </c>
      <c r="J365" s="8">
        <f t="shared" si="116"/>
        <v>130806</v>
      </c>
    </row>
    <row r="366" spans="1:10" ht="14.25" customHeight="1" x14ac:dyDescent="0.25">
      <c r="A366" s="10" t="s">
        <v>225</v>
      </c>
      <c r="B366" s="10" t="s">
        <v>22</v>
      </c>
      <c r="C366" s="16" t="s">
        <v>25</v>
      </c>
      <c r="D366" s="33">
        <v>16</v>
      </c>
      <c r="E366" s="7">
        <f>VLOOKUP(C366,'[3]TAB CONF MENSUAL EST MIN'!$A$6:$N$20,2,FALSE)</f>
        <v>8297</v>
      </c>
      <c r="F366" s="8">
        <f>VLOOKUP(C366,'[3]TAB CONF MENSUAL EST MIN'!$A$6:$N$20,8,FALSE)</f>
        <v>4385</v>
      </c>
      <c r="G366" s="8">
        <f t="shared" si="115"/>
        <v>12682</v>
      </c>
      <c r="H366" s="8">
        <f>VLOOKUP(C366,'[3]TAB CONF MENSUAL EST MIN'!$A$6:$L$20,12,FALSE )</f>
        <v>1014.4000000000001</v>
      </c>
      <c r="I366" s="8">
        <f>VLOOKUP(C366,'[3]TAB CONF MENSUAL EST MIN'!$A$6:$N$20,11,FALSE)</f>
        <v>342</v>
      </c>
      <c r="J366" s="8">
        <f t="shared" si="116"/>
        <v>135907.20000000001</v>
      </c>
    </row>
    <row r="367" spans="1:10" ht="14.25" customHeight="1" x14ac:dyDescent="0.25">
      <c r="A367" s="10" t="s">
        <v>225</v>
      </c>
      <c r="B367" s="10" t="s">
        <v>24</v>
      </c>
      <c r="C367" s="16" t="s">
        <v>38</v>
      </c>
      <c r="D367" s="33">
        <v>16</v>
      </c>
      <c r="E367" s="7">
        <f>VLOOKUP(C367,'[5]TABULADORES CONTRATO CONF'!$A$6:$M$20,2,FALSE)</f>
        <v>6799</v>
      </c>
      <c r="F367" s="8">
        <f>VLOOKUP(C367,'[5]TABULADORES CONTRATO CONF'!$A$6:$G$20,7,FALSE)</f>
        <v>4319</v>
      </c>
      <c r="G367" s="8">
        <f t="shared" si="115"/>
        <v>11118</v>
      </c>
      <c r="H367" s="8">
        <f>VLOOKUP(C367,'[5]TABULADORES CONTRATO CONF'!$A$6:$J$20,10,FALSE)</f>
        <v>97.6</v>
      </c>
      <c r="I367" s="8">
        <f>VLOOKUP(C367,'[5]TABULADORES CONTRATO CONF'!$A$6:$K$20,11,FALSE)</f>
        <v>280.2</v>
      </c>
      <c r="J367" s="8">
        <f t="shared" ref="J367:J369" si="117">(G367-H367-I367)*12</f>
        <v>128882.4</v>
      </c>
    </row>
    <row r="368" spans="1:10" ht="14.25" customHeight="1" x14ac:dyDescent="0.25">
      <c r="A368" s="10" t="s">
        <v>225</v>
      </c>
      <c r="B368" s="10" t="s">
        <v>24</v>
      </c>
      <c r="C368" s="16" t="s">
        <v>33</v>
      </c>
      <c r="D368" s="33">
        <v>16</v>
      </c>
      <c r="E368" s="7">
        <f>VLOOKUP(C368,'[5]TABULADORES CONTRATO CONF'!$A$6:$M$20,2,FALSE)</f>
        <v>7350</v>
      </c>
      <c r="F368" s="8">
        <f>VLOOKUP(C368,'[5]TABULADORES CONTRATO CONF'!$A$6:$G$20,7,FALSE)</f>
        <v>4339</v>
      </c>
      <c r="G368" s="8">
        <f t="shared" si="115"/>
        <v>11689</v>
      </c>
      <c r="H368" s="8">
        <f>VLOOKUP(C368,'[5]TABULADORES CONTRATO CONF'!$A$6:$J$20,10,FALSE)</f>
        <v>159.69999999999999</v>
      </c>
      <c r="I368" s="8">
        <f>VLOOKUP(C368,'[5]TABULADORES CONTRATO CONF'!$A$6:$K$20,11,FALSE)</f>
        <v>303</v>
      </c>
      <c r="J368" s="8">
        <f t="shared" si="117"/>
        <v>134715.59999999998</v>
      </c>
    </row>
    <row r="369" spans="1:10" ht="14.25" customHeight="1" x14ac:dyDescent="0.25">
      <c r="A369" s="10" t="s">
        <v>225</v>
      </c>
      <c r="B369" s="10" t="s">
        <v>24</v>
      </c>
      <c r="C369" s="16" t="s">
        <v>66</v>
      </c>
      <c r="D369" s="33">
        <v>16</v>
      </c>
      <c r="E369" s="7">
        <f>VLOOKUP(C369,'[5]TABULADORES CONTRATO CONF'!$A$6:$M$20,2,FALSE)</f>
        <v>7773</v>
      </c>
      <c r="F369" s="8">
        <f>VLOOKUP(C369,'[5]TABULADORES CONTRATO CONF'!$A$6:$G$20,7,FALSE)</f>
        <v>4355</v>
      </c>
      <c r="G369" s="8">
        <f t="shared" si="115"/>
        <v>12128</v>
      </c>
      <c r="H369" s="8">
        <f>VLOOKUP(C369,'[5]TABULADORES CONTRATO CONF'!$A$6:$J$20,10,FALSE)</f>
        <v>207.5</v>
      </c>
      <c r="I369" s="8">
        <f>VLOOKUP(C369,'[5]TABULADORES CONTRATO CONF'!$A$6:$K$20,11,FALSE)</f>
        <v>320.39999999999998</v>
      </c>
      <c r="J369" s="8">
        <f t="shared" si="117"/>
        <v>139201.20000000001</v>
      </c>
    </row>
    <row r="370" spans="1:10" ht="14.25" customHeight="1" x14ac:dyDescent="0.25">
      <c r="A370" s="10" t="s">
        <v>226</v>
      </c>
      <c r="B370" s="10" t="s">
        <v>18</v>
      </c>
      <c r="C370" s="11" t="s">
        <v>19</v>
      </c>
      <c r="D370" s="33">
        <v>1286</v>
      </c>
      <c r="E370" s="7">
        <f>VLOOKUP(C370,'[2]TAB BASE MENSUAL CON COMP'!$A$6:$P$44,2,FALSE)</f>
        <v>17471</v>
      </c>
      <c r="F370" s="7">
        <f>VLOOKUP(C370,'[2]TAB BASE MENSUAL CON COMP'!$A$6:$P$44,8,FALSE)</f>
        <v>26631</v>
      </c>
      <c r="G370" s="8">
        <f t="shared" ref="G370:G372" si="118">E370+F370</f>
        <v>44102</v>
      </c>
      <c r="H370" s="7">
        <f>VLOOKUP(C370,'[2]TAB BASE MENSUAL CON COMP'!$A$6:$P$44,13,FALSE)</f>
        <v>4616.3999999999996</v>
      </c>
      <c r="I370" s="7">
        <f>VLOOKUP(C370,'[2]TAB BASE MENSUAL CON COMP'!$A$6:$P$44,12,FALSE)</f>
        <v>720.1</v>
      </c>
      <c r="J370" s="8">
        <f t="shared" ref="J370:J374" si="119">(G370-H370-I370)*12</f>
        <v>465186</v>
      </c>
    </row>
    <row r="371" spans="1:10" ht="14.25" customHeight="1" x14ac:dyDescent="0.25">
      <c r="A371" s="10" t="s">
        <v>226</v>
      </c>
      <c r="B371" s="10" t="s">
        <v>18</v>
      </c>
      <c r="C371" s="11" t="s">
        <v>20</v>
      </c>
      <c r="D371" s="33">
        <v>56</v>
      </c>
      <c r="E371" s="7">
        <f>VLOOKUP(C371,'[2]TAB BASE MENSUAL CON COMP'!$A$6:$P$44,2,FALSE)</f>
        <v>17851</v>
      </c>
      <c r="F371" s="7">
        <f>VLOOKUP(C371,'[2]TAB BASE MENSUAL CON COMP'!$A$6:$P$44,8,FALSE)</f>
        <v>27124</v>
      </c>
      <c r="G371" s="8">
        <f t="shared" si="118"/>
        <v>44975</v>
      </c>
      <c r="H371" s="7">
        <f>VLOOKUP(C371,'[2]TAB BASE MENSUAL CON COMP'!$A$6:$P$44,13,FALSE)</f>
        <v>4751.3</v>
      </c>
      <c r="I371" s="7">
        <f>VLOOKUP(C371,'[2]TAB BASE MENSUAL CON COMP'!$A$6:$P$44,12,FALSE)</f>
        <v>735.8</v>
      </c>
      <c r="J371" s="8">
        <f t="shared" si="119"/>
        <v>473854.79999999993</v>
      </c>
    </row>
    <row r="372" spans="1:10" ht="14.25" customHeight="1" x14ac:dyDescent="0.25">
      <c r="A372" s="10" t="s">
        <v>226</v>
      </c>
      <c r="B372" s="10" t="s">
        <v>18</v>
      </c>
      <c r="C372" s="11" t="s">
        <v>21</v>
      </c>
      <c r="D372" s="33">
        <v>1345</v>
      </c>
      <c r="E372" s="7">
        <f>VLOOKUP(C372,'[2]TAB BASE MENSUAL CON COMP'!$A$6:$P$44,2,FALSE)</f>
        <v>18226</v>
      </c>
      <c r="F372" s="7">
        <f>VLOOKUP(C372,'[2]TAB BASE MENSUAL CON COMP'!$A$6:$P$44,8,FALSE)</f>
        <v>27611</v>
      </c>
      <c r="G372" s="8">
        <f t="shared" si="118"/>
        <v>45837</v>
      </c>
      <c r="H372" s="7">
        <f>VLOOKUP(C372,'[2]TAB BASE MENSUAL CON COMP'!$A$6:$P$44,13,FALSE)</f>
        <v>4884.4000000000005</v>
      </c>
      <c r="I372" s="7">
        <f>VLOOKUP(C372,'[2]TAB BASE MENSUAL CON COMP'!$A$6:$P$44,12,FALSE)</f>
        <v>751.3</v>
      </c>
      <c r="J372" s="8">
        <f t="shared" si="119"/>
        <v>482415.6</v>
      </c>
    </row>
    <row r="373" spans="1:10" ht="14.25" customHeight="1" x14ac:dyDescent="0.25">
      <c r="A373" s="10" t="s">
        <v>226</v>
      </c>
      <c r="B373" s="10" t="s">
        <v>22</v>
      </c>
      <c r="C373" s="16" t="s">
        <v>23</v>
      </c>
      <c r="D373" s="33">
        <v>5</v>
      </c>
      <c r="E373" s="7">
        <f>VLOOKUP(C373,'[3]TAB CONF MENSUAL EST MIN'!$A$6:$N$20,2,FALSE)</f>
        <v>9394</v>
      </c>
      <c r="F373" s="8">
        <f>VLOOKUP(C373,'[3]TAB CONF MENSUAL EST MIN'!$A$6:$N$20,8,FALSE)</f>
        <v>4477</v>
      </c>
      <c r="G373" s="8">
        <f>E373+F373</f>
        <v>13871</v>
      </c>
      <c r="H373" s="8">
        <f>VLOOKUP(C373,'[3]TAB CONF MENSUAL EST MIN'!$A$6:$L$20,12,FALSE )</f>
        <v>1628.9</v>
      </c>
      <c r="I373" s="8">
        <f>VLOOKUP(C373,'[3]TAB CONF MENSUAL EST MIN'!$A$6:$N$20,11,FALSE)</f>
        <v>387.2</v>
      </c>
      <c r="J373" s="8">
        <f t="shared" si="119"/>
        <v>142258.79999999999</v>
      </c>
    </row>
    <row r="374" spans="1:10" ht="14.25" customHeight="1" x14ac:dyDescent="0.25">
      <c r="A374" s="10" t="s">
        <v>226</v>
      </c>
      <c r="B374" s="10" t="s">
        <v>47</v>
      </c>
      <c r="C374" s="11" t="s">
        <v>25</v>
      </c>
      <c r="D374" s="33">
        <v>2</v>
      </c>
      <c r="E374" s="7">
        <f>VLOOKUP(C374,'[4]TABULADORES CONTRATO- CONT'!$A$6:$K$18,2,FALSE)</f>
        <v>7407</v>
      </c>
      <c r="F374" s="8">
        <f>VLOOKUP(C374,'[4]TABULADORES CONTRATO- CONT'!$A$6:$F$18,6,FALSE)</f>
        <v>3376</v>
      </c>
      <c r="G374" s="8">
        <f>E374+F374</f>
        <v>10783</v>
      </c>
      <c r="H374" s="8">
        <f>VLOOKUP(C374,'[4]TABULADORES CONTRATO- CONT'!$A$6:$I$18,9,FALSE)</f>
        <v>184.8</v>
      </c>
      <c r="I374" s="8">
        <f>VLOOKUP(C374,'[4]TABULADORES CONTRATO- CONT'!$A$6:$H$18,8,FALSE )</f>
        <v>305.3</v>
      </c>
      <c r="J374" s="8">
        <f t="shared" si="119"/>
        <v>123514.80000000002</v>
      </c>
    </row>
    <row r="375" spans="1:10" ht="14.25" customHeight="1" x14ac:dyDescent="0.25">
      <c r="A375" s="10" t="s">
        <v>227</v>
      </c>
      <c r="B375" s="10" t="s">
        <v>52</v>
      </c>
      <c r="C375" s="11" t="s">
        <v>61</v>
      </c>
      <c r="D375" s="33">
        <v>1</v>
      </c>
      <c r="E375" s="7">
        <f>VLOOKUP(C375,'[6]TABU MMS (CORRECTO) '!$A$7:$M$19,2,FALSE)</f>
        <v>18230</v>
      </c>
      <c r="F375" s="8">
        <f>VLOOKUP(C375,'[6]TABU MMS (CORRECTO) '!$A$7:$F$19,6,FALSE)</f>
        <v>27872</v>
      </c>
      <c r="G375" s="8">
        <f t="shared" ref="G375:G376" si="120">E375+F375</f>
        <v>46102</v>
      </c>
      <c r="H375" s="8">
        <f>VLOOKUP(C375,'[6]TABU MMS (CORRECTO) '!$A$7:$H$19,8,FALSE)</f>
        <v>8184.6</v>
      </c>
      <c r="I375" s="8">
        <f>VLOOKUP(C375,'[6]TABU MMS (CORRECTO) '!$A$7:$I$19,9,FALSE)</f>
        <v>751.4</v>
      </c>
      <c r="J375" s="8">
        <f t="shared" ref="J375:J376" si="121">(G375-H375-I375)*12</f>
        <v>445992</v>
      </c>
    </row>
    <row r="376" spans="1:10" ht="14.25" customHeight="1" x14ac:dyDescent="0.25">
      <c r="A376" s="10" t="s">
        <v>228</v>
      </c>
      <c r="B376" s="10" t="s">
        <v>52</v>
      </c>
      <c r="C376" s="11" t="s">
        <v>107</v>
      </c>
      <c r="D376" s="33">
        <v>17</v>
      </c>
      <c r="E376" s="7">
        <f>VLOOKUP(C376,'[6]TABU MMS (CORRECTO) '!$A$7:$M$19,2,FALSE)</f>
        <v>26198</v>
      </c>
      <c r="F376" s="8">
        <f>VLOOKUP(C376,'[6]TABU MMS (CORRECTO) '!$A$7:$F$19,6,FALSE)</f>
        <v>39142</v>
      </c>
      <c r="G376" s="8">
        <f t="shared" si="120"/>
        <v>65340</v>
      </c>
      <c r="H376" s="8">
        <f>VLOOKUP(C376,'[6]TABU MMS (CORRECTO) '!$A$7:$H$19,8,FALSE)</f>
        <v>13666.1</v>
      </c>
      <c r="I376" s="8">
        <f>VLOOKUP(C376,'[6]TABU MMS (CORRECTO) '!$A$7:$I$19,9,FALSE)</f>
        <v>1079.8</v>
      </c>
      <c r="J376" s="8">
        <f t="shared" si="121"/>
        <v>607129.19999999995</v>
      </c>
    </row>
    <row r="377" spans="1:10" ht="14.25" customHeight="1" x14ac:dyDescent="0.25">
      <c r="A377" s="10" t="s">
        <v>229</v>
      </c>
      <c r="B377" s="10" t="s">
        <v>24</v>
      </c>
      <c r="C377" s="16" t="s">
        <v>33</v>
      </c>
      <c r="D377" s="33">
        <v>4</v>
      </c>
      <c r="E377" s="7">
        <f>VLOOKUP(C377,'[5]TABULADORES CONTRATO CONF'!$A$6:$M$20,2,FALSE)</f>
        <v>7350</v>
      </c>
      <c r="F377" s="8">
        <f>VLOOKUP(C377,'[5]TABULADORES CONTRATO CONF'!$A$6:$G$20,7,FALSE)</f>
        <v>4339</v>
      </c>
      <c r="G377" s="8">
        <f>E377+F377</f>
        <v>11689</v>
      </c>
      <c r="H377" s="8">
        <f>VLOOKUP(C377,'[5]TABULADORES CONTRATO CONF'!$A$6:$J$20,10,FALSE)</f>
        <v>159.69999999999999</v>
      </c>
      <c r="I377" s="8">
        <f>VLOOKUP(C377,'[5]TABULADORES CONTRATO CONF'!$A$6:$K$20,11,FALSE)</f>
        <v>303</v>
      </c>
      <c r="J377" s="8">
        <f>(G377-H377-I377)*12</f>
        <v>134715.59999999998</v>
      </c>
    </row>
    <row r="378" spans="1:10" ht="14.25" customHeight="1" x14ac:dyDescent="0.25">
      <c r="A378" s="10" t="s">
        <v>230</v>
      </c>
      <c r="B378" s="10" t="s">
        <v>52</v>
      </c>
      <c r="C378" s="11" t="s">
        <v>55</v>
      </c>
      <c r="D378" s="33">
        <v>2</v>
      </c>
      <c r="E378" s="7">
        <f>VLOOKUP(C378,'[6]TABU MMS (CORRECTO) '!$A$7:$M$19,2,FALSE)</f>
        <v>6850</v>
      </c>
      <c r="F378" s="8">
        <f>VLOOKUP(C378,'[6]TABU MMS (CORRECTO) '!$A$7:$F$19,6,FALSE)</f>
        <v>4237</v>
      </c>
      <c r="G378" s="8">
        <f>E378+F378</f>
        <v>11087</v>
      </c>
      <c r="H378" s="8">
        <f>VLOOKUP(C378,'[6]TABU MMS (CORRECTO) '!$A$7:$H$19,8,FALSE)</f>
        <v>743</v>
      </c>
      <c r="I378" s="8">
        <f>VLOOKUP(C378,'[6]TABU MMS (CORRECTO) '!$A$7:$I$19,9,FALSE)</f>
        <v>282.3</v>
      </c>
      <c r="J378" s="8">
        <f>(G378-H378-I378)*12</f>
        <v>120740.40000000001</v>
      </c>
    </row>
    <row r="379" spans="1:10" ht="14.25" customHeight="1" x14ac:dyDescent="0.25">
      <c r="A379" s="10" t="s">
        <v>231</v>
      </c>
      <c r="B379" s="10" t="s">
        <v>18</v>
      </c>
      <c r="C379" s="11" t="s">
        <v>19</v>
      </c>
      <c r="D379" s="33">
        <v>3</v>
      </c>
      <c r="E379" s="7">
        <f>VLOOKUP(C379,'[2]TAB BASE MENSUAL CON COMP'!$A$6:$P$44,2,FALSE)</f>
        <v>17471</v>
      </c>
      <c r="F379" s="7">
        <f>VLOOKUP(C379,'[2]TAB BASE MENSUAL CON COMP'!$A$6:$P$44,8,FALSE)</f>
        <v>26631</v>
      </c>
      <c r="G379" s="8">
        <f t="shared" ref="G379:G380" si="122">E379+F379</f>
        <v>44102</v>
      </c>
      <c r="H379" s="7">
        <f>VLOOKUP(C379,'[2]TAB BASE MENSUAL CON COMP'!$A$6:$P$44,13,FALSE)</f>
        <v>4616.3999999999996</v>
      </c>
      <c r="I379" s="7">
        <f>VLOOKUP(C379,'[2]TAB BASE MENSUAL CON COMP'!$A$6:$P$44,12,FALSE)</f>
        <v>720.1</v>
      </c>
      <c r="J379" s="8">
        <f t="shared" ref="J379:J380" si="123">(G379-H379-I379)*12</f>
        <v>465186</v>
      </c>
    </row>
    <row r="380" spans="1:10" ht="14.25" customHeight="1" x14ac:dyDescent="0.25">
      <c r="A380" s="10" t="s">
        <v>231</v>
      </c>
      <c r="B380" s="10" t="s">
        <v>18</v>
      </c>
      <c r="C380" s="11" t="s">
        <v>21</v>
      </c>
      <c r="D380" s="33">
        <v>9</v>
      </c>
      <c r="E380" s="7">
        <f>VLOOKUP(C380,'[2]TAB BASE MENSUAL CON COMP'!$A$6:$P$44,2,FALSE)</f>
        <v>18226</v>
      </c>
      <c r="F380" s="7">
        <f>VLOOKUP(C380,'[2]TAB BASE MENSUAL CON COMP'!$A$6:$P$44,8,FALSE)</f>
        <v>27611</v>
      </c>
      <c r="G380" s="8">
        <f t="shared" si="122"/>
        <v>45837</v>
      </c>
      <c r="H380" s="7">
        <f>VLOOKUP(C380,'[2]TAB BASE MENSUAL CON COMP'!$A$6:$P$44,13,FALSE)</f>
        <v>4884.4000000000005</v>
      </c>
      <c r="I380" s="7">
        <f>VLOOKUP(C380,'[2]TAB BASE MENSUAL CON COMP'!$A$6:$P$44,12,FALSE)</f>
        <v>751.3</v>
      </c>
      <c r="J380" s="8">
        <f t="shared" si="123"/>
        <v>482415.6</v>
      </c>
    </row>
    <row r="381" spans="1:10" ht="14.25" customHeight="1" x14ac:dyDescent="0.25">
      <c r="A381" s="10" t="s">
        <v>232</v>
      </c>
      <c r="B381" s="10" t="s">
        <v>24</v>
      </c>
      <c r="C381" s="16" t="s">
        <v>77</v>
      </c>
      <c r="D381" s="33">
        <v>1</v>
      </c>
      <c r="E381" s="7">
        <f>VLOOKUP(C381,'[5]TABULADORES CONTRATO CONF'!$A$6:$M$20,2,FALSE)</f>
        <v>5363</v>
      </c>
      <c r="F381" s="8">
        <f>VLOOKUP(C381,'[5]TABULADORES CONTRATO CONF'!$A$6:$G$20,7,FALSE)</f>
        <v>4216</v>
      </c>
      <c r="G381" s="8">
        <f>E381+F381</f>
        <v>9579</v>
      </c>
      <c r="H381" s="8">
        <f>VLOOKUP(C381,'[5]TABULADORES CONTRATO CONF'!$A$6:$J$20,10,FALSE)</f>
        <v>0</v>
      </c>
      <c r="I381" s="8">
        <f>VLOOKUP(C381,'[5]TABULADORES CONTRATO CONF'!$A$6:$K$20,11,FALSE)</f>
        <v>221.1</v>
      </c>
      <c r="J381" s="8">
        <f>(G381-H381-I381)*12</f>
        <v>112294.79999999999</v>
      </c>
    </row>
    <row r="382" spans="1:10" ht="14.25" customHeight="1" x14ac:dyDescent="0.25">
      <c r="A382" s="10" t="s">
        <v>233</v>
      </c>
      <c r="B382" s="10" t="s">
        <v>52</v>
      </c>
      <c r="C382" s="11" t="s">
        <v>53</v>
      </c>
      <c r="D382" s="33">
        <v>2</v>
      </c>
      <c r="E382" s="7">
        <f>VLOOKUP(C382,'[6]TABU MMS (CORRECTO) '!$A$7:$M$19,2,FALSE)</f>
        <v>6890</v>
      </c>
      <c r="F382" s="8">
        <f>VLOOKUP(C382,'[6]TABU MMS (CORRECTO) '!$A$7:$F$19,6,FALSE)</f>
        <v>6437</v>
      </c>
      <c r="G382" s="8">
        <f t="shared" ref="G382:G383" si="124">E382+F382</f>
        <v>13327</v>
      </c>
      <c r="H382" s="8">
        <f>VLOOKUP(C382,'[6]TABU MMS (CORRECTO) '!$A$7:$H$19,8,FALSE)</f>
        <v>1030.5999999999999</v>
      </c>
      <c r="I382" s="8">
        <f>VLOOKUP(C382,'[6]TABU MMS (CORRECTO) '!$A$7:$I$19,9,FALSE)</f>
        <v>284</v>
      </c>
      <c r="J382" s="40">
        <f t="shared" ref="J382:J385" si="125">(G382-H382-I382)*12</f>
        <v>144148.79999999999</v>
      </c>
    </row>
    <row r="383" spans="1:10" ht="14.25" customHeight="1" x14ac:dyDescent="0.25">
      <c r="A383" s="10" t="s">
        <v>233</v>
      </c>
      <c r="B383" s="10" t="s">
        <v>52</v>
      </c>
      <c r="C383" s="11" t="s">
        <v>60</v>
      </c>
      <c r="D383" s="33">
        <v>1</v>
      </c>
      <c r="E383" s="7">
        <f>VLOOKUP(C383,'[6]TABU MMS (CORRECTO) '!$A$7:$M$19,2,FALSE)</f>
        <v>7885</v>
      </c>
      <c r="F383" s="8">
        <f>VLOOKUP(C383,'[6]TABU MMS (CORRECTO) '!$A$7:$F$19,6,FALSE)</f>
        <v>13240</v>
      </c>
      <c r="G383" s="8">
        <f t="shared" si="124"/>
        <v>21125</v>
      </c>
      <c r="H383" s="8">
        <f>VLOOKUP(C383,'[6]TABU MMS (CORRECTO) '!$A$7:$H$19,8,FALSE)</f>
        <v>2557.4</v>
      </c>
      <c r="I383" s="42">
        <f>VLOOKUP(C383,'[6]TABU MMS (CORRECTO) '!$A$7:$I$19,9,FALSE)</f>
        <v>325</v>
      </c>
      <c r="J383" s="43">
        <f t="shared" si="125"/>
        <v>218911.19999999998</v>
      </c>
    </row>
    <row r="384" spans="1:10" ht="14.25" customHeight="1" x14ac:dyDescent="0.25">
      <c r="J384" s="41"/>
    </row>
    <row r="385" spans="1:25" ht="14.25" customHeight="1" x14ac:dyDescent="0.25">
      <c r="A385" s="12" t="s">
        <v>14</v>
      </c>
      <c r="J385" s="41"/>
    </row>
    <row r="386" spans="1:25" ht="31.5" customHeight="1" x14ac:dyDescent="0.25">
      <c r="A386" s="22" t="s">
        <v>15</v>
      </c>
      <c r="B386" s="23"/>
      <c r="C386" s="35"/>
      <c r="D386" s="23"/>
      <c r="E386" s="23"/>
      <c r="F386" s="23"/>
      <c r="G386" s="23"/>
      <c r="H386" s="23"/>
      <c r="I386" s="23"/>
      <c r="J386" s="23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spans="1:25" ht="14.25" customHeight="1" x14ac:dyDescent="0.25">
      <c r="A387" s="9" t="s">
        <v>16</v>
      </c>
      <c r="B387" s="13"/>
      <c r="C387" s="36"/>
      <c r="D387" s="14"/>
      <c r="E387" s="5"/>
      <c r="F387" s="5"/>
      <c r="G387" s="5"/>
      <c r="H387" s="5"/>
      <c r="I387" s="6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spans="1:25" ht="14.25" customHeight="1" x14ac:dyDescent="0.25"/>
    <row r="389" spans="1:25" ht="14.25" customHeight="1" x14ac:dyDescent="0.25"/>
    <row r="390" spans="1:25" ht="14.25" customHeight="1" x14ac:dyDescent="0.25"/>
    <row r="391" spans="1:25" ht="14.25" customHeight="1" x14ac:dyDescent="0.25"/>
    <row r="392" spans="1:25" ht="14.25" customHeight="1" x14ac:dyDescent="0.25"/>
    <row r="393" spans="1:25" ht="14.25" customHeight="1" x14ac:dyDescent="0.25"/>
    <row r="394" spans="1:25" ht="14.25" customHeight="1" x14ac:dyDescent="0.25"/>
    <row r="395" spans="1:25" ht="14.25" customHeight="1" x14ac:dyDescent="0.25"/>
    <row r="396" spans="1:25" ht="14.25" customHeight="1" x14ac:dyDescent="0.25"/>
    <row r="397" spans="1:25" ht="14.25" customHeight="1" x14ac:dyDescent="0.25"/>
    <row r="398" spans="1:25" ht="14.25" customHeight="1" x14ac:dyDescent="0.25"/>
    <row r="399" spans="1:25" ht="14.25" customHeight="1" x14ac:dyDescent="0.25"/>
    <row r="400" spans="1:25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  <row r="1002" ht="14.25" customHeight="1" x14ac:dyDescent="0.25"/>
    <row r="1003" ht="14.25" customHeight="1" x14ac:dyDescent="0.25"/>
    <row r="1004" ht="14.25" customHeight="1" x14ac:dyDescent="0.25"/>
    <row r="1005" ht="14.25" customHeight="1" x14ac:dyDescent="0.25"/>
    <row r="1006" ht="14.25" customHeight="1" x14ac:dyDescent="0.25"/>
    <row r="1007" ht="14.25" customHeight="1" x14ac:dyDescent="0.25"/>
    <row r="1008" ht="14.25" customHeight="1" x14ac:dyDescent="0.25"/>
    <row r="1009" ht="14.25" customHeight="1" x14ac:dyDescent="0.25"/>
    <row r="1010" ht="14.25" customHeight="1" x14ac:dyDescent="0.25"/>
    <row r="1011" ht="14.25" customHeight="1" x14ac:dyDescent="0.25"/>
    <row r="1012" ht="14.25" customHeight="1" x14ac:dyDescent="0.25"/>
    <row r="1013" ht="14.25" customHeight="1" x14ac:dyDescent="0.25"/>
    <row r="1014" ht="14.25" customHeight="1" x14ac:dyDescent="0.25"/>
    <row r="1015" ht="14.25" customHeight="1" x14ac:dyDescent="0.25"/>
    <row r="1016" ht="14.25" customHeight="1" x14ac:dyDescent="0.25"/>
    <row r="1017" ht="14.25" customHeight="1" x14ac:dyDescent="0.25"/>
    <row r="1018" ht="14.25" customHeight="1" x14ac:dyDescent="0.25"/>
    <row r="1019" ht="14.25" customHeight="1" x14ac:dyDescent="0.25"/>
    <row r="1020" ht="14.25" customHeight="1" x14ac:dyDescent="0.25"/>
    <row r="1021" ht="14.25" customHeight="1" x14ac:dyDescent="0.25"/>
    <row r="1022" ht="14.25" customHeight="1" x14ac:dyDescent="0.25"/>
    <row r="1023" ht="14.25" customHeight="1" x14ac:dyDescent="0.25"/>
    <row r="1024" ht="14.25" customHeight="1" x14ac:dyDescent="0.25"/>
    <row r="1025" ht="14.25" customHeight="1" x14ac:dyDescent="0.25"/>
    <row r="1026" ht="14.25" customHeight="1" x14ac:dyDescent="0.25"/>
    <row r="1027" ht="14.25" customHeight="1" x14ac:dyDescent="0.25"/>
    <row r="1028" ht="14.25" customHeight="1" x14ac:dyDescent="0.25"/>
    <row r="1029" ht="14.25" customHeight="1" x14ac:dyDescent="0.25"/>
    <row r="1030" ht="14.25" customHeight="1" x14ac:dyDescent="0.25"/>
    <row r="1031" ht="14.25" customHeight="1" x14ac:dyDescent="0.25"/>
    <row r="1032" ht="14.25" customHeight="1" x14ac:dyDescent="0.25"/>
    <row r="1033" ht="14.25" customHeight="1" x14ac:dyDescent="0.25"/>
    <row r="1034" ht="14.25" customHeight="1" x14ac:dyDescent="0.25"/>
    <row r="1035" ht="14.25" customHeight="1" x14ac:dyDescent="0.25"/>
    <row r="1036" ht="14.25" customHeight="1" x14ac:dyDescent="0.25"/>
    <row r="1037" ht="14.25" customHeight="1" x14ac:dyDescent="0.25"/>
    <row r="1038" ht="14.25" customHeight="1" x14ac:dyDescent="0.25"/>
    <row r="1039" ht="14.25" customHeight="1" x14ac:dyDescent="0.25"/>
    <row r="1040" ht="14.25" customHeight="1" x14ac:dyDescent="0.25"/>
    <row r="1041" ht="14.25" customHeight="1" x14ac:dyDescent="0.25"/>
    <row r="1042" ht="14.25" customHeight="1" x14ac:dyDescent="0.25"/>
    <row r="1043" ht="14.25" customHeight="1" x14ac:dyDescent="0.25"/>
    <row r="1044" ht="14.25" customHeight="1" x14ac:dyDescent="0.25"/>
    <row r="1045" ht="14.25" customHeight="1" x14ac:dyDescent="0.25"/>
    <row r="1046" ht="14.25" customHeight="1" x14ac:dyDescent="0.25"/>
    <row r="1047" ht="14.25" customHeight="1" x14ac:dyDescent="0.25"/>
    <row r="1048" ht="14.25" customHeight="1" x14ac:dyDescent="0.25"/>
    <row r="1049" ht="14.25" customHeight="1" x14ac:dyDescent="0.25"/>
    <row r="1050" ht="14.25" customHeight="1" x14ac:dyDescent="0.25"/>
    <row r="1051" ht="14.25" customHeight="1" x14ac:dyDescent="0.25"/>
    <row r="1052" ht="14.25" customHeight="1" x14ac:dyDescent="0.25"/>
    <row r="1053" ht="14.25" customHeight="1" x14ac:dyDescent="0.25"/>
    <row r="1054" ht="14.25" customHeight="1" x14ac:dyDescent="0.25"/>
    <row r="1055" ht="14.25" customHeight="1" x14ac:dyDescent="0.25"/>
    <row r="1056" ht="14.25" customHeight="1" x14ac:dyDescent="0.25"/>
    <row r="1057" ht="14.25" customHeight="1" x14ac:dyDescent="0.25"/>
    <row r="1058" ht="14.25" customHeight="1" x14ac:dyDescent="0.25"/>
    <row r="1059" ht="14.25" customHeight="1" x14ac:dyDescent="0.25"/>
    <row r="1060" ht="14.25" customHeight="1" x14ac:dyDescent="0.25"/>
    <row r="1061" ht="14.25" customHeight="1" x14ac:dyDescent="0.25"/>
    <row r="1062" ht="14.25" customHeight="1" x14ac:dyDescent="0.25"/>
    <row r="1063" ht="14.25" customHeight="1" x14ac:dyDescent="0.25"/>
    <row r="1064" ht="14.25" customHeight="1" x14ac:dyDescent="0.25"/>
    <row r="1065" ht="14.25" customHeight="1" x14ac:dyDescent="0.25"/>
    <row r="1066" ht="14.25" customHeight="1" x14ac:dyDescent="0.25"/>
    <row r="1067" ht="14.25" customHeight="1" x14ac:dyDescent="0.25"/>
    <row r="1068" ht="14.25" customHeight="1" x14ac:dyDescent="0.25"/>
    <row r="1069" ht="14.25" customHeight="1" x14ac:dyDescent="0.25"/>
    <row r="1070" ht="14.25" customHeight="1" x14ac:dyDescent="0.25"/>
    <row r="1071" ht="14.25" customHeight="1" x14ac:dyDescent="0.25"/>
    <row r="1072" ht="14.25" customHeight="1" x14ac:dyDescent="0.25"/>
    <row r="1073" ht="14.25" customHeight="1" x14ac:dyDescent="0.25"/>
    <row r="1074" ht="14.25" customHeight="1" x14ac:dyDescent="0.25"/>
    <row r="1075" ht="14.25" customHeight="1" x14ac:dyDescent="0.25"/>
    <row r="1076" ht="14.25" customHeight="1" x14ac:dyDescent="0.25"/>
    <row r="1077" ht="14.25" customHeight="1" x14ac:dyDescent="0.25"/>
    <row r="1078" ht="14.25" customHeight="1" x14ac:dyDescent="0.25"/>
    <row r="1079" ht="14.25" customHeight="1" x14ac:dyDescent="0.25"/>
    <row r="1080" ht="14.25" customHeight="1" x14ac:dyDescent="0.25"/>
    <row r="1081" ht="14.25" customHeight="1" x14ac:dyDescent="0.25"/>
    <row r="1082" ht="14.25" customHeight="1" x14ac:dyDescent="0.25"/>
    <row r="1083" ht="14.25" customHeight="1" x14ac:dyDescent="0.25"/>
    <row r="1084" ht="14.25" customHeight="1" x14ac:dyDescent="0.25"/>
    <row r="1085" ht="14.25" customHeight="1" x14ac:dyDescent="0.25"/>
    <row r="1086" ht="14.25" customHeight="1" x14ac:dyDescent="0.25"/>
    <row r="1087" ht="14.25" customHeight="1" x14ac:dyDescent="0.25"/>
    <row r="1088" ht="14.25" customHeight="1" x14ac:dyDescent="0.25"/>
    <row r="1089" ht="14.25" customHeight="1" x14ac:dyDescent="0.25"/>
    <row r="1090" ht="14.25" customHeight="1" x14ac:dyDescent="0.25"/>
    <row r="1091" ht="14.25" customHeight="1" x14ac:dyDescent="0.25"/>
    <row r="1092" ht="14.25" customHeight="1" x14ac:dyDescent="0.25"/>
    <row r="1093" ht="14.25" customHeight="1" x14ac:dyDescent="0.25"/>
    <row r="1094" ht="14.25" customHeight="1" x14ac:dyDescent="0.25"/>
    <row r="1095" ht="14.25" customHeight="1" x14ac:dyDescent="0.25"/>
    <row r="1096" ht="14.25" customHeight="1" x14ac:dyDescent="0.25"/>
    <row r="1097" ht="14.25" customHeight="1" x14ac:dyDescent="0.25"/>
    <row r="1098" ht="14.25" customHeight="1" x14ac:dyDescent="0.25"/>
    <row r="1099" ht="14.25" customHeight="1" x14ac:dyDescent="0.25"/>
    <row r="1100" ht="14.25" customHeight="1" x14ac:dyDescent="0.25"/>
    <row r="1101" ht="14.25" customHeight="1" x14ac:dyDescent="0.25"/>
    <row r="1102" ht="14.25" customHeight="1" x14ac:dyDescent="0.25"/>
    <row r="1103" ht="14.25" customHeight="1" x14ac:dyDescent="0.25"/>
    <row r="1104" ht="14.25" customHeight="1" x14ac:dyDescent="0.25"/>
    <row r="1105" ht="14.25" customHeight="1" x14ac:dyDescent="0.25"/>
    <row r="1106" ht="14.25" customHeight="1" x14ac:dyDescent="0.25"/>
    <row r="1107" ht="14.25" customHeight="1" x14ac:dyDescent="0.25"/>
    <row r="1108" ht="14.25" customHeight="1" x14ac:dyDescent="0.25"/>
    <row r="1109" ht="14.25" customHeight="1" x14ac:dyDescent="0.25"/>
    <row r="1110" ht="14.25" customHeight="1" x14ac:dyDescent="0.25"/>
    <row r="1111" ht="14.25" customHeight="1" x14ac:dyDescent="0.25"/>
    <row r="1112" ht="14.25" customHeight="1" x14ac:dyDescent="0.25"/>
    <row r="1113" ht="14.25" customHeight="1" x14ac:dyDescent="0.25"/>
    <row r="1114" ht="14.25" customHeight="1" x14ac:dyDescent="0.25"/>
    <row r="1115" ht="14.25" customHeight="1" x14ac:dyDescent="0.25"/>
    <row r="1116" ht="14.25" customHeight="1" x14ac:dyDescent="0.25"/>
    <row r="1117" ht="14.25" customHeight="1" x14ac:dyDescent="0.25"/>
    <row r="1118" ht="14.25" customHeight="1" x14ac:dyDescent="0.25"/>
    <row r="1119" ht="14.25" customHeight="1" x14ac:dyDescent="0.25"/>
    <row r="1120" ht="14.25" customHeight="1" x14ac:dyDescent="0.25"/>
    <row r="1121" ht="14.25" customHeight="1" x14ac:dyDescent="0.25"/>
    <row r="1122" ht="14.25" customHeight="1" x14ac:dyDescent="0.25"/>
    <row r="1123" ht="14.25" customHeight="1" x14ac:dyDescent="0.25"/>
    <row r="1124" ht="14.25" customHeight="1" x14ac:dyDescent="0.25"/>
    <row r="1125" ht="14.25" customHeight="1" x14ac:dyDescent="0.25"/>
    <row r="1126" ht="14.25" customHeight="1" x14ac:dyDescent="0.25"/>
    <row r="1127" ht="14.25" customHeight="1" x14ac:dyDescent="0.25"/>
    <row r="1128" ht="14.25" customHeight="1" x14ac:dyDescent="0.25"/>
    <row r="1129" ht="14.25" customHeight="1" x14ac:dyDescent="0.25"/>
    <row r="1130" ht="14.25" customHeight="1" x14ac:dyDescent="0.25"/>
    <row r="1131" ht="14.25" customHeight="1" x14ac:dyDescent="0.25"/>
    <row r="1132" ht="14.25" customHeight="1" x14ac:dyDescent="0.25"/>
    <row r="1133" ht="14.25" customHeight="1" x14ac:dyDescent="0.25"/>
    <row r="1134" ht="14.25" customHeight="1" x14ac:dyDescent="0.25"/>
    <row r="1135" ht="14.25" customHeight="1" x14ac:dyDescent="0.25"/>
    <row r="1136" ht="14.25" customHeight="1" x14ac:dyDescent="0.25"/>
    <row r="1137" ht="14.25" customHeight="1" x14ac:dyDescent="0.25"/>
    <row r="1138" ht="14.25" customHeight="1" x14ac:dyDescent="0.25"/>
    <row r="1139" ht="14.25" customHeight="1" x14ac:dyDescent="0.25"/>
    <row r="1140" ht="14.25" customHeight="1" x14ac:dyDescent="0.25"/>
    <row r="1141" ht="14.25" customHeight="1" x14ac:dyDescent="0.25"/>
    <row r="1142" ht="14.25" customHeight="1" x14ac:dyDescent="0.25"/>
    <row r="1143" ht="14.25" customHeight="1" x14ac:dyDescent="0.25"/>
    <row r="1144" ht="14.25" customHeight="1" x14ac:dyDescent="0.25"/>
    <row r="1145" ht="14.25" customHeight="1" x14ac:dyDescent="0.25"/>
    <row r="1146" ht="14.25" customHeight="1" x14ac:dyDescent="0.25"/>
    <row r="1147" ht="14.25" customHeight="1" x14ac:dyDescent="0.25"/>
    <row r="1148" ht="14.25" customHeight="1" x14ac:dyDescent="0.25"/>
    <row r="1149" ht="14.25" customHeight="1" x14ac:dyDescent="0.25"/>
    <row r="1150" ht="14.25" customHeight="1" x14ac:dyDescent="0.25"/>
    <row r="1151" ht="14.25" customHeight="1" x14ac:dyDescent="0.25"/>
    <row r="1152" ht="14.25" customHeight="1" x14ac:dyDescent="0.25"/>
    <row r="1153" ht="14.25" customHeight="1" x14ac:dyDescent="0.25"/>
    <row r="1154" ht="14.25" customHeight="1" x14ac:dyDescent="0.25"/>
    <row r="1155" ht="14.25" customHeight="1" x14ac:dyDescent="0.25"/>
    <row r="1156" ht="14.25" customHeight="1" x14ac:dyDescent="0.25"/>
    <row r="1157" ht="14.25" customHeight="1" x14ac:dyDescent="0.25"/>
    <row r="1158" ht="14.25" customHeight="1" x14ac:dyDescent="0.25"/>
    <row r="1159" ht="14.25" customHeight="1" x14ac:dyDescent="0.25"/>
    <row r="1160" ht="14.25" customHeight="1" x14ac:dyDescent="0.25"/>
    <row r="1161" ht="14.25" customHeight="1" x14ac:dyDescent="0.25"/>
    <row r="1162" ht="14.25" customHeight="1" x14ac:dyDescent="0.25"/>
    <row r="1163" ht="14.25" customHeight="1" x14ac:dyDescent="0.25"/>
    <row r="1164" ht="14.25" customHeight="1" x14ac:dyDescent="0.25"/>
    <row r="1165" ht="14.25" customHeight="1" x14ac:dyDescent="0.25"/>
    <row r="1166" ht="14.25" customHeight="1" x14ac:dyDescent="0.25"/>
    <row r="1167" ht="14.25" customHeight="1" x14ac:dyDescent="0.25"/>
    <row r="1168" ht="14.25" customHeight="1" x14ac:dyDescent="0.25"/>
    <row r="1169" ht="14.25" customHeight="1" x14ac:dyDescent="0.25"/>
    <row r="1170" ht="14.25" customHeight="1" x14ac:dyDescent="0.25"/>
    <row r="1171" ht="14.25" customHeight="1" x14ac:dyDescent="0.25"/>
    <row r="1172" ht="14.25" customHeight="1" x14ac:dyDescent="0.25"/>
    <row r="1173" ht="14.25" customHeight="1" x14ac:dyDescent="0.25"/>
    <row r="1174" ht="14.25" customHeight="1" x14ac:dyDescent="0.25"/>
    <row r="1175" ht="14.25" customHeight="1" x14ac:dyDescent="0.25"/>
    <row r="1176" ht="14.25" customHeight="1" x14ac:dyDescent="0.25"/>
    <row r="1177" ht="14.25" customHeight="1" x14ac:dyDescent="0.25"/>
    <row r="1178" ht="14.25" customHeight="1" x14ac:dyDescent="0.25"/>
    <row r="1179" ht="14.25" customHeight="1" x14ac:dyDescent="0.25"/>
    <row r="1180" ht="14.25" customHeight="1" x14ac:dyDescent="0.25"/>
    <row r="1181" ht="14.25" customHeight="1" x14ac:dyDescent="0.25"/>
    <row r="1182" ht="14.25" customHeight="1" x14ac:dyDescent="0.25"/>
    <row r="1183" ht="14.25" customHeight="1" x14ac:dyDescent="0.25"/>
    <row r="1184" ht="14.25" customHeight="1" x14ac:dyDescent="0.25"/>
    <row r="1185" ht="14.25" customHeight="1" x14ac:dyDescent="0.25"/>
    <row r="1186" ht="14.25" customHeight="1" x14ac:dyDescent="0.25"/>
    <row r="1187" ht="14.25" customHeight="1" x14ac:dyDescent="0.25"/>
    <row r="1188" ht="14.25" customHeight="1" x14ac:dyDescent="0.25"/>
    <row r="1189" ht="14.25" customHeight="1" x14ac:dyDescent="0.25"/>
    <row r="1190" ht="14.25" customHeight="1" x14ac:dyDescent="0.25"/>
    <row r="1191" ht="14.25" customHeight="1" x14ac:dyDescent="0.25"/>
    <row r="1192" ht="14.25" customHeight="1" x14ac:dyDescent="0.25"/>
    <row r="1193" ht="14.25" customHeight="1" x14ac:dyDescent="0.25"/>
    <row r="1194" ht="14.25" customHeight="1" x14ac:dyDescent="0.25"/>
    <row r="1195" ht="14.25" customHeight="1" x14ac:dyDescent="0.25"/>
    <row r="1196" ht="14.25" customHeight="1" x14ac:dyDescent="0.25"/>
    <row r="1197" ht="14.25" customHeight="1" x14ac:dyDescent="0.25"/>
    <row r="1198" ht="14.25" customHeight="1" x14ac:dyDescent="0.25"/>
    <row r="1199" ht="14.25" customHeight="1" x14ac:dyDescent="0.25"/>
    <row r="1200" ht="14.25" customHeight="1" x14ac:dyDescent="0.25"/>
    <row r="1201" ht="14.25" customHeight="1" x14ac:dyDescent="0.25"/>
    <row r="1202" ht="14.25" customHeight="1" x14ac:dyDescent="0.25"/>
    <row r="1203" ht="14.25" customHeight="1" x14ac:dyDescent="0.25"/>
    <row r="1204" ht="14.25" customHeight="1" x14ac:dyDescent="0.25"/>
    <row r="1205" ht="14.25" customHeight="1" x14ac:dyDescent="0.25"/>
    <row r="1206" ht="14.25" customHeight="1" x14ac:dyDescent="0.25"/>
    <row r="1207" ht="14.25" customHeight="1" x14ac:dyDescent="0.25"/>
    <row r="1208" ht="14.25" customHeight="1" x14ac:dyDescent="0.25"/>
    <row r="1209" ht="14.25" customHeight="1" x14ac:dyDescent="0.25"/>
    <row r="1210" ht="14.25" customHeight="1" x14ac:dyDescent="0.25"/>
    <row r="1211" ht="14.25" customHeight="1" x14ac:dyDescent="0.25"/>
    <row r="1212" ht="14.25" customHeight="1" x14ac:dyDescent="0.25"/>
    <row r="1213" ht="14.25" customHeight="1" x14ac:dyDescent="0.25"/>
    <row r="1214" ht="14.25" customHeight="1" x14ac:dyDescent="0.25"/>
    <row r="1215" ht="14.25" customHeight="1" x14ac:dyDescent="0.25"/>
    <row r="1216" ht="14.25" customHeight="1" x14ac:dyDescent="0.25"/>
    <row r="1217" ht="14.25" customHeight="1" x14ac:dyDescent="0.25"/>
    <row r="1218" ht="14.25" customHeight="1" x14ac:dyDescent="0.25"/>
    <row r="1219" ht="14.25" customHeight="1" x14ac:dyDescent="0.25"/>
    <row r="1220" ht="14.25" customHeight="1" x14ac:dyDescent="0.25"/>
    <row r="1221" ht="14.25" customHeight="1" x14ac:dyDescent="0.25"/>
    <row r="1222" ht="14.25" customHeight="1" x14ac:dyDescent="0.25"/>
    <row r="1223" ht="14.25" customHeight="1" x14ac:dyDescent="0.25"/>
    <row r="1224" ht="14.25" customHeight="1" x14ac:dyDescent="0.25"/>
    <row r="1225" ht="14.25" customHeight="1" x14ac:dyDescent="0.25"/>
    <row r="1226" ht="14.25" customHeight="1" x14ac:dyDescent="0.25"/>
    <row r="1227" ht="14.25" customHeight="1" x14ac:dyDescent="0.25"/>
    <row r="1228" ht="14.25" customHeight="1" x14ac:dyDescent="0.25"/>
    <row r="1229" ht="14.25" customHeight="1" x14ac:dyDescent="0.25"/>
    <row r="1230" ht="14.25" customHeight="1" x14ac:dyDescent="0.25"/>
    <row r="1231" ht="14.25" customHeight="1" x14ac:dyDescent="0.25"/>
    <row r="1232" ht="14.25" customHeight="1" x14ac:dyDescent="0.25"/>
    <row r="1233" ht="14.25" customHeight="1" x14ac:dyDescent="0.25"/>
    <row r="1234" ht="14.25" customHeight="1" x14ac:dyDescent="0.25"/>
    <row r="1235" ht="14.25" customHeight="1" x14ac:dyDescent="0.25"/>
    <row r="1236" ht="14.25" customHeight="1" x14ac:dyDescent="0.25"/>
    <row r="1237" ht="14.25" customHeight="1" x14ac:dyDescent="0.25"/>
    <row r="1238" ht="14.25" customHeight="1" x14ac:dyDescent="0.25"/>
    <row r="1239" ht="14.25" customHeight="1" x14ac:dyDescent="0.25"/>
    <row r="1240" ht="14.25" customHeight="1" x14ac:dyDescent="0.25"/>
    <row r="1241" ht="14.25" customHeight="1" x14ac:dyDescent="0.25"/>
    <row r="1242" ht="14.25" customHeight="1" x14ac:dyDescent="0.25"/>
    <row r="1243" ht="14.25" customHeight="1" x14ac:dyDescent="0.25"/>
    <row r="1244" ht="14.25" customHeight="1" x14ac:dyDescent="0.25"/>
    <row r="1245" ht="14.25" customHeight="1" x14ac:dyDescent="0.25"/>
    <row r="1246" ht="14.25" customHeight="1" x14ac:dyDescent="0.25"/>
    <row r="1247" ht="14.25" customHeight="1" x14ac:dyDescent="0.25"/>
    <row r="1248" ht="14.25" customHeight="1" x14ac:dyDescent="0.25"/>
    <row r="1249" ht="14.25" customHeight="1" x14ac:dyDescent="0.25"/>
    <row r="1250" ht="14.25" customHeight="1" x14ac:dyDescent="0.25"/>
    <row r="1251" ht="14.25" customHeight="1" x14ac:dyDescent="0.25"/>
    <row r="1252" ht="14.25" customHeight="1" x14ac:dyDescent="0.25"/>
    <row r="1253" ht="14.25" customHeight="1" x14ac:dyDescent="0.25"/>
    <row r="1254" ht="14.25" customHeight="1" x14ac:dyDescent="0.25"/>
    <row r="1255" ht="14.25" customHeight="1" x14ac:dyDescent="0.25"/>
    <row r="1256" ht="14.25" customHeight="1" x14ac:dyDescent="0.25"/>
    <row r="1257" ht="14.25" customHeight="1" x14ac:dyDescent="0.25"/>
    <row r="1258" ht="14.25" customHeight="1" x14ac:dyDescent="0.25"/>
    <row r="1259" ht="14.25" customHeight="1" x14ac:dyDescent="0.25"/>
    <row r="1260" ht="14.25" customHeight="1" x14ac:dyDescent="0.25"/>
    <row r="1261" ht="14.25" customHeight="1" x14ac:dyDescent="0.25"/>
    <row r="1262" ht="14.25" customHeight="1" x14ac:dyDescent="0.25"/>
    <row r="1263" ht="14.25" customHeight="1" x14ac:dyDescent="0.25"/>
    <row r="1264" ht="14.25" customHeight="1" x14ac:dyDescent="0.25"/>
    <row r="1265" ht="14.25" customHeight="1" x14ac:dyDescent="0.25"/>
    <row r="1266" ht="14.25" customHeight="1" x14ac:dyDescent="0.25"/>
    <row r="1267" ht="14.25" customHeight="1" x14ac:dyDescent="0.25"/>
    <row r="1268" ht="14.25" customHeight="1" x14ac:dyDescent="0.25"/>
    <row r="1269" ht="14.25" customHeight="1" x14ac:dyDescent="0.25"/>
    <row r="1270" ht="14.25" customHeight="1" x14ac:dyDescent="0.25"/>
    <row r="1271" ht="14.25" customHeight="1" x14ac:dyDescent="0.25"/>
    <row r="1272" ht="14.25" customHeight="1" x14ac:dyDescent="0.25"/>
    <row r="1273" ht="14.25" customHeight="1" x14ac:dyDescent="0.25"/>
    <row r="1274" ht="14.25" customHeight="1" x14ac:dyDescent="0.25"/>
    <row r="1275" ht="14.25" customHeight="1" x14ac:dyDescent="0.25"/>
    <row r="1276" ht="14.25" customHeight="1" x14ac:dyDescent="0.25"/>
    <row r="1277" ht="14.25" customHeight="1" x14ac:dyDescent="0.25"/>
    <row r="1278" ht="14.25" customHeight="1" x14ac:dyDescent="0.25"/>
    <row r="1279" ht="14.25" customHeight="1" x14ac:dyDescent="0.25"/>
    <row r="1280" ht="14.25" customHeight="1" x14ac:dyDescent="0.25"/>
    <row r="1281" ht="14.25" customHeight="1" x14ac:dyDescent="0.25"/>
    <row r="1282" ht="14.25" customHeight="1" x14ac:dyDescent="0.25"/>
    <row r="1283" ht="14.25" customHeight="1" x14ac:dyDescent="0.25"/>
    <row r="1284" ht="14.25" customHeight="1" x14ac:dyDescent="0.25"/>
    <row r="1285" ht="14.25" customHeight="1" x14ac:dyDescent="0.25"/>
    <row r="1286" ht="14.25" customHeight="1" x14ac:dyDescent="0.25"/>
    <row r="1287" ht="14.25" customHeight="1" x14ac:dyDescent="0.25"/>
    <row r="1288" ht="14.25" customHeight="1" x14ac:dyDescent="0.25"/>
    <row r="1289" ht="14.25" customHeight="1" x14ac:dyDescent="0.25"/>
    <row r="1290" ht="14.25" customHeight="1" x14ac:dyDescent="0.25"/>
    <row r="1291" ht="14.25" customHeight="1" x14ac:dyDescent="0.25"/>
    <row r="1292" ht="14.25" customHeight="1" x14ac:dyDescent="0.25"/>
    <row r="1293" ht="14.25" customHeight="1" x14ac:dyDescent="0.25"/>
    <row r="1294" ht="14.25" customHeight="1" x14ac:dyDescent="0.25"/>
    <row r="1295" ht="14.25" customHeight="1" x14ac:dyDescent="0.25"/>
    <row r="1296" ht="14.25" customHeight="1" x14ac:dyDescent="0.25"/>
    <row r="1297" ht="14.25" customHeight="1" x14ac:dyDescent="0.25"/>
    <row r="1298" ht="14.25" customHeight="1" x14ac:dyDescent="0.25"/>
    <row r="1299" ht="14.25" customHeight="1" x14ac:dyDescent="0.25"/>
    <row r="1300" ht="14.25" customHeight="1" x14ac:dyDescent="0.25"/>
    <row r="1301" ht="14.25" customHeight="1" x14ac:dyDescent="0.25"/>
    <row r="1302" ht="14.25" customHeight="1" x14ac:dyDescent="0.25"/>
    <row r="1303" ht="14.25" customHeight="1" x14ac:dyDescent="0.25"/>
    <row r="1304" ht="14.25" customHeight="1" x14ac:dyDescent="0.25"/>
    <row r="1305" ht="14.25" customHeight="1" x14ac:dyDescent="0.25"/>
    <row r="1306" ht="14.25" customHeight="1" x14ac:dyDescent="0.25"/>
    <row r="1307" ht="14.25" customHeight="1" x14ac:dyDescent="0.25"/>
    <row r="1308" ht="14.25" customHeight="1" x14ac:dyDescent="0.25"/>
    <row r="1309" ht="14.25" customHeight="1" x14ac:dyDescent="0.25"/>
    <row r="1310" ht="14.25" customHeight="1" x14ac:dyDescent="0.25"/>
    <row r="1311" ht="14.25" customHeight="1" x14ac:dyDescent="0.25"/>
    <row r="1312" ht="14.25" customHeight="1" x14ac:dyDescent="0.25"/>
    <row r="1313" ht="14.25" customHeight="1" x14ac:dyDescent="0.25"/>
    <row r="1314" ht="14.25" customHeight="1" x14ac:dyDescent="0.25"/>
    <row r="1315" ht="14.25" customHeight="1" x14ac:dyDescent="0.25"/>
    <row r="1316" ht="14.25" customHeight="1" x14ac:dyDescent="0.25"/>
    <row r="1317" ht="14.25" customHeight="1" x14ac:dyDescent="0.25"/>
    <row r="1318" ht="14.25" customHeight="1" x14ac:dyDescent="0.25"/>
    <row r="1319" ht="14.25" customHeight="1" x14ac:dyDescent="0.25"/>
    <row r="1320" ht="14.25" customHeight="1" x14ac:dyDescent="0.25"/>
    <row r="1321" ht="14.25" customHeight="1" x14ac:dyDescent="0.25"/>
    <row r="1322" ht="14.25" customHeight="1" x14ac:dyDescent="0.25"/>
    <row r="1323" ht="14.25" customHeight="1" x14ac:dyDescent="0.25"/>
    <row r="1324" ht="14.25" customHeight="1" x14ac:dyDescent="0.25"/>
    <row r="1325" ht="14.25" customHeight="1" x14ac:dyDescent="0.25"/>
    <row r="1326" ht="14.25" customHeight="1" x14ac:dyDescent="0.25"/>
    <row r="1327" ht="14.25" customHeight="1" x14ac:dyDescent="0.25"/>
    <row r="1328" ht="14.25" customHeight="1" x14ac:dyDescent="0.25"/>
    <row r="1329" ht="14.25" customHeight="1" x14ac:dyDescent="0.25"/>
    <row r="1330" ht="14.25" customHeight="1" x14ac:dyDescent="0.25"/>
    <row r="1331" ht="14.25" customHeight="1" x14ac:dyDescent="0.25"/>
    <row r="1332" ht="14.25" customHeight="1" x14ac:dyDescent="0.25"/>
    <row r="1333" ht="14.25" customHeight="1" x14ac:dyDescent="0.25"/>
    <row r="1334" ht="14.25" customHeight="1" x14ac:dyDescent="0.25"/>
    <row r="1335" ht="14.25" customHeight="1" x14ac:dyDescent="0.25"/>
    <row r="1336" ht="14.25" customHeight="1" x14ac:dyDescent="0.25"/>
    <row r="1337" ht="14.25" customHeight="1" x14ac:dyDescent="0.25"/>
    <row r="1338" ht="14.25" customHeight="1" x14ac:dyDescent="0.25"/>
    <row r="1339" ht="14.25" customHeight="1" x14ac:dyDescent="0.25"/>
    <row r="1340" ht="14.25" customHeight="1" x14ac:dyDescent="0.25"/>
    <row r="1341" ht="14.25" customHeight="1" x14ac:dyDescent="0.25"/>
    <row r="1342" ht="14.25" customHeight="1" x14ac:dyDescent="0.25"/>
    <row r="1343" ht="14.25" customHeight="1" x14ac:dyDescent="0.25"/>
    <row r="1344" ht="14.25" customHeight="1" x14ac:dyDescent="0.25"/>
    <row r="1345" ht="14.25" customHeight="1" x14ac:dyDescent="0.25"/>
    <row r="1346" ht="14.25" customHeight="1" x14ac:dyDescent="0.25"/>
    <row r="1347" ht="14.25" customHeight="1" x14ac:dyDescent="0.25"/>
    <row r="1348" ht="14.25" customHeight="1" x14ac:dyDescent="0.25"/>
    <row r="1349" ht="14.25" customHeight="1" x14ac:dyDescent="0.25"/>
    <row r="1350" ht="14.25" customHeight="1" x14ac:dyDescent="0.25"/>
    <row r="1351" ht="14.25" customHeight="1" x14ac:dyDescent="0.25"/>
    <row r="1352" ht="14.25" customHeight="1" x14ac:dyDescent="0.25"/>
    <row r="1353" ht="14.25" customHeight="1" x14ac:dyDescent="0.25"/>
    <row r="1354" ht="14.25" customHeight="1" x14ac:dyDescent="0.25"/>
    <row r="1355" ht="14.25" customHeight="1" x14ac:dyDescent="0.25"/>
    <row r="1356" ht="14.25" customHeight="1" x14ac:dyDescent="0.25"/>
    <row r="1357" ht="14.25" customHeight="1" x14ac:dyDescent="0.25"/>
    <row r="1358" ht="14.25" customHeight="1" x14ac:dyDescent="0.25"/>
    <row r="1359" ht="14.25" customHeight="1" x14ac:dyDescent="0.25"/>
    <row r="1360" ht="14.25" customHeight="1" x14ac:dyDescent="0.25"/>
    <row r="1361" ht="14.25" customHeight="1" x14ac:dyDescent="0.25"/>
    <row r="1362" ht="14.25" customHeight="1" x14ac:dyDescent="0.25"/>
    <row r="1363" ht="14.25" customHeight="1" x14ac:dyDescent="0.25"/>
    <row r="1364" ht="14.25" customHeight="1" x14ac:dyDescent="0.25"/>
    <row r="1365" ht="14.25" customHeight="1" x14ac:dyDescent="0.25"/>
    <row r="1366" ht="14.25" customHeight="1" x14ac:dyDescent="0.25"/>
    <row r="1367" ht="14.25" customHeight="1" x14ac:dyDescent="0.25"/>
    <row r="1368" ht="14.25" customHeight="1" x14ac:dyDescent="0.25"/>
    <row r="1369" ht="14.25" customHeight="1" x14ac:dyDescent="0.25"/>
    <row r="1370" ht="14.25" customHeight="1" x14ac:dyDescent="0.25"/>
    <row r="1371" ht="14.25" customHeight="1" x14ac:dyDescent="0.25"/>
    <row r="1372" ht="14.25" customHeight="1" x14ac:dyDescent="0.25"/>
    <row r="1373" ht="14.25" customHeight="1" x14ac:dyDescent="0.25"/>
  </sheetData>
  <autoFilter ref="A6:Y383" xr:uid="{00000000-0001-0000-0000-000000000000}"/>
  <mergeCells count="11">
    <mergeCell ref="E5:G5"/>
    <mergeCell ref="H5:I5"/>
    <mergeCell ref="J5:J6"/>
    <mergeCell ref="A386:J386"/>
    <mergeCell ref="A1:J1"/>
    <mergeCell ref="A2:J2"/>
    <mergeCell ref="A3:J3"/>
    <mergeCell ref="A5:A6"/>
    <mergeCell ref="B5:B6"/>
    <mergeCell ref="C5:C6"/>
    <mergeCell ref="D5:D6"/>
  </mergeCells>
  <pageMargins left="0.7" right="0.7" top="0.33" bottom="0.21" header="0" footer="0"/>
  <pageSetup paperSize="9" scale="6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F_Tabulares_Dependencias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laura soledad vasquez rojas</cp:lastModifiedBy>
  <cp:lastPrinted>2024-04-05T19:20:18Z</cp:lastPrinted>
  <dcterms:created xsi:type="dcterms:W3CDTF">2020-02-25T00:01:45Z</dcterms:created>
  <dcterms:modified xsi:type="dcterms:W3CDTF">2024-07-19T22:11:36Z</dcterms:modified>
</cp:coreProperties>
</file>