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M21882-2013\Documents\UTM_VAD_2024\SHTFP_2024\Transparencia_Presupuestaria-ITDIF_2024\4°TRIM'2024\"/>
    </mc:Choice>
  </mc:AlternateContent>
  <bookViews>
    <workbookView xWindow="0" yWindow="0" windowWidth="20490" windowHeight="7650" tabRatio="557"/>
  </bookViews>
  <sheets>
    <sheet name="F_Tabulares_Dependencias" sheetId="4" r:id="rId1"/>
  </sheets>
  <externalReferences>
    <externalReference r:id="rId2"/>
  </externalReferences>
  <definedNames>
    <definedName name="_xlnm.Print_Area" localSheetId="0">F_Tabulares_Dependencias!$A$1:$J$34</definedName>
    <definedName name="Hidden_14">[1]Hidden_1!$A$1:$A$11</definedName>
    <definedName name="Hidden_212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4" l="1"/>
  <c r="F28" i="4"/>
  <c r="G28" i="4" s="1"/>
  <c r="I27" i="4"/>
  <c r="F27" i="4"/>
  <c r="G27" i="4" s="1"/>
  <c r="I26" i="4"/>
  <c r="G26" i="4"/>
  <c r="F26" i="4"/>
  <c r="I25" i="4"/>
  <c r="F25" i="4"/>
  <c r="G25" i="4" s="1"/>
  <c r="I24" i="4"/>
  <c r="F24" i="4"/>
  <c r="G24" i="4" s="1"/>
  <c r="I23" i="4"/>
  <c r="F23" i="4"/>
  <c r="G23" i="4" s="1"/>
  <c r="I22" i="4"/>
  <c r="G22" i="4"/>
  <c r="F22" i="4"/>
  <c r="F21" i="4"/>
  <c r="G21" i="4" s="1"/>
  <c r="G20" i="4"/>
  <c r="F20" i="4"/>
  <c r="F19" i="4"/>
  <c r="G19" i="4" s="1"/>
  <c r="I18" i="4"/>
  <c r="F18" i="4"/>
  <c r="G18" i="4" s="1"/>
  <c r="I17" i="4"/>
  <c r="G17" i="4"/>
  <c r="F17" i="4"/>
  <c r="I16" i="4"/>
  <c r="F16" i="4"/>
  <c r="G16" i="4" s="1"/>
  <c r="I15" i="4"/>
  <c r="F15" i="4"/>
  <c r="G15" i="4" s="1"/>
  <c r="I14" i="4"/>
  <c r="F14" i="4"/>
  <c r="G14" i="4" s="1"/>
  <c r="I13" i="4"/>
  <c r="G13" i="4"/>
  <c r="F13" i="4"/>
  <c r="I12" i="4"/>
  <c r="F12" i="4"/>
  <c r="G12" i="4" s="1"/>
  <c r="I11" i="4"/>
  <c r="F11" i="4"/>
  <c r="G11" i="4" s="1"/>
  <c r="I10" i="4"/>
  <c r="F10" i="4"/>
  <c r="G10" i="4" s="1"/>
  <c r="I9" i="4"/>
  <c r="G9" i="4"/>
  <c r="F9" i="4"/>
  <c r="I8" i="4"/>
  <c r="F8" i="4"/>
  <c r="G8" i="4" s="1"/>
  <c r="I7" i="4"/>
  <c r="F7" i="4"/>
  <c r="G7" i="4" s="1"/>
</calcChain>
</file>

<file path=xl/sharedStrings.xml><?xml version="1.0" encoding="utf-8"?>
<sst xmlns="http://schemas.openxmlformats.org/spreadsheetml/2006/main" count="84" uniqueCount="29">
  <si>
    <t>GOBIERNO DEL ESTADO DE OAXACA</t>
  </si>
  <si>
    <t>Nivel</t>
  </si>
  <si>
    <t>Percepciones</t>
  </si>
  <si>
    <t>Deducciones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</si>
  <si>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</si>
  <si>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</si>
  <si>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</si>
  <si>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</si>
  <si>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</si>
  <si>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</si>
  <si>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</si>
  <si>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</si>
  <si>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TABULADOR DE SUELDO MENSUAL
UNIVERSIDAD TECNOLÓGICA DE LA MIXTECA</t>
  </si>
  <si>
    <r>
      <t xml:space="preserve">Área responsable de integrar la información: </t>
    </r>
    <r>
      <rPr>
        <b/>
        <sz val="11"/>
        <color theme="1"/>
        <rFont val="Arial"/>
        <family val="2"/>
      </rPr>
      <t>Departamento de Recursos Humanos</t>
    </r>
  </si>
  <si>
    <t>RECTOR</t>
  </si>
  <si>
    <t>NA</t>
  </si>
  <si>
    <t>VICE-RECTOR</t>
  </si>
  <si>
    <t>ABOGADO GENERAL</t>
  </si>
  <si>
    <t>AUDITOR INTERNO</t>
  </si>
  <si>
    <t>SRIO. PART. RECTOR</t>
  </si>
  <si>
    <t>JEFE DE DEPARTAMENTO "C"</t>
  </si>
  <si>
    <t>JEFE DE DEPARTAMENTO "B"</t>
  </si>
  <si>
    <t>JEFE DE DEPARTAMENTO "A"</t>
  </si>
  <si>
    <t>MANDOS MEDIOS Y SUPERIORES</t>
  </si>
  <si>
    <t>Total Mensual
Neto</t>
  </si>
  <si>
    <t>DIRECTOR DEL MUSEO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</si>
  <si>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las percepciones que se incluyen distintas al sueldos incluyen: fondo de ahorro y vales de despensa( prevision social), quinquenio, prima vacacional y gratificacion de fin de año en el calculo mensual.</t>
    </r>
  </si>
  <si>
    <t>CUARTO TRIMESTRE 2024</t>
  </si>
  <si>
    <r>
      <t xml:space="preserve">Fecha de corte: </t>
    </r>
    <r>
      <rPr>
        <b/>
        <i/>
        <sz val="11"/>
        <color theme="1"/>
        <rFont val="Arial"/>
        <family val="2"/>
      </rPr>
      <t>31/12/2024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</si>
</sst>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43" fontId="1" fillId="0" borderId="1" xfId="2" applyFont="1" applyFill="1" applyBorder="1" applyAlignment="1">
      <alignment horizontal="center" vertical="center"/>
    </xf>
    <xf numFmtId="43" fontId="1" fillId="0" borderId="1" xfId="2" applyFont="1" applyFill="1" applyBorder="1"/>
    <xf numFmtId="1" fontId="9" fillId="0" borderId="1" xfId="0" applyNumberFormat="1" applyFont="1" applyBorder="1" applyAlignment="1">
      <alignment horizontal="center"/>
    </xf>
    <xf numFmtId="0" fontId="1" fillId="0" borderId="0" xfId="1" applyFont="1" applyAlignment="1">
      <alignment horizontal="justify" vertical="justify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 wrapText="1"/>
    </xf>
    <xf numFmtId="0" fontId="9" fillId="0" borderId="4" xfId="2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174113</xdr:colOff>
      <xdr:row>0</xdr:row>
      <xdr:rowOff>20484</xdr:rowOff>
    </xdr:from>
    <xdr:to>
      <xdr:col>9</xdr:col>
      <xdr:colOff>1080041</xdr:colOff>
      <xdr:row>3</xdr:row>
      <xdr:rowOff>118597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6048" y="20484"/>
          <a:ext cx="905928" cy="896984"/>
        </a:xfrm>
        <a:prstGeom prst="rect">
          <a:avLst/>
        </a:prstGeom>
      </xdr:spPr>
    </xdr:pic>
    <xdr:clientData/>
  </xdr:twoCellAnchor>
  <xdr:oneCellAnchor>
    <xdr:from>
      <xdr:col>0</xdr:col>
      <xdr:colOff>154781</xdr:colOff>
      <xdr:row>0</xdr:row>
      <xdr:rowOff>190500</xdr:rowOff>
    </xdr:from>
    <xdr:ext cx="2724150" cy="600075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4781" y="190500"/>
          <a:ext cx="2724150" cy="6000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view="pageBreakPreview" zoomScale="85" zoomScaleNormal="100" zoomScaleSheetLayoutView="85" workbookViewId="0">
      <selection activeCell="D15" sqref="D15:D17"/>
    </sheetView>
  </sheetViews>
  <sheetFormatPr baseColWidth="10" defaultRowHeight="15" x14ac:dyDescent="0.25"/>
  <cols>
    <col min="1" max="2" width="40.7109375" customWidth="1"/>
    <col min="3" max="3" width="10" customWidth="1"/>
    <col min="4" max="4" width="10.140625" customWidth="1"/>
    <col min="5" max="5" width="20.28515625" customWidth="1"/>
    <col min="6" max="10" width="20.5703125" customWidth="1"/>
    <col min="12" max="12" width="13.5703125" customWidth="1"/>
    <col min="13" max="13" width="13" customWidth="1"/>
    <col min="15" max="15" width="12.5703125" customWidth="1"/>
  </cols>
  <sheetData>
    <row r="1" spans="1:13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3" ht="30.75" customHeight="1" x14ac:dyDescent="0.25">
      <c r="A2" s="18" t="s">
        <v>12</v>
      </c>
      <c r="B2" s="17"/>
      <c r="C2" s="17"/>
      <c r="D2" s="17"/>
      <c r="E2" s="17"/>
      <c r="F2" s="17"/>
      <c r="G2" s="17"/>
      <c r="H2" s="17"/>
      <c r="I2" s="17"/>
      <c r="J2" s="17"/>
    </row>
    <row r="3" spans="1:13" ht="15.75" x14ac:dyDescent="0.25">
      <c r="A3" s="17" t="s">
        <v>27</v>
      </c>
      <c r="B3" s="17"/>
      <c r="C3" s="17"/>
      <c r="D3" s="17"/>
      <c r="E3" s="17"/>
      <c r="F3" s="17"/>
      <c r="G3" s="17"/>
      <c r="H3" s="17"/>
      <c r="I3" s="17"/>
      <c r="J3" s="17"/>
    </row>
    <row r="4" spans="1:13" x14ac:dyDescent="0.25">
      <c r="A4" s="1"/>
      <c r="B4" s="1"/>
      <c r="C4" s="1"/>
      <c r="D4" s="1"/>
      <c r="E4" s="2"/>
    </row>
    <row r="5" spans="1:13" x14ac:dyDescent="0.25">
      <c r="A5" s="16" t="s">
        <v>10</v>
      </c>
      <c r="B5" s="16" t="s">
        <v>9</v>
      </c>
      <c r="C5" s="16" t="s">
        <v>1</v>
      </c>
      <c r="D5" s="15" t="s">
        <v>11</v>
      </c>
      <c r="E5" s="16" t="s">
        <v>2</v>
      </c>
      <c r="F5" s="16"/>
      <c r="G5" s="16"/>
      <c r="H5" s="16" t="s">
        <v>3</v>
      </c>
      <c r="I5" s="16"/>
      <c r="J5" s="15" t="s">
        <v>24</v>
      </c>
    </row>
    <row r="6" spans="1:13" ht="60" customHeight="1" x14ac:dyDescent="0.25">
      <c r="A6" s="16"/>
      <c r="B6" s="16"/>
      <c r="C6" s="16"/>
      <c r="D6" s="15"/>
      <c r="E6" s="8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16"/>
    </row>
    <row r="7" spans="1:13" ht="30" customHeight="1" x14ac:dyDescent="0.25">
      <c r="A7" s="7" t="s">
        <v>14</v>
      </c>
      <c r="B7" s="7" t="s">
        <v>23</v>
      </c>
      <c r="C7" s="7" t="s">
        <v>15</v>
      </c>
      <c r="D7" s="13">
        <v>1</v>
      </c>
      <c r="E7" s="11">
        <v>122764</v>
      </c>
      <c r="F7" s="12">
        <f>402+10063+2348+17187+10230</f>
        <v>40230</v>
      </c>
      <c r="G7" s="12">
        <f>+E7+F7</f>
        <v>162994</v>
      </c>
      <c r="H7" s="12">
        <v>45229</v>
      </c>
      <c r="I7" s="12">
        <f>13525+931</f>
        <v>14456</v>
      </c>
      <c r="J7" s="12">
        <v>95047.99</v>
      </c>
      <c r="L7" s="10"/>
      <c r="M7" s="10"/>
    </row>
    <row r="8" spans="1:13" ht="30" customHeight="1" x14ac:dyDescent="0.25">
      <c r="A8" s="7" t="s">
        <v>16</v>
      </c>
      <c r="B8" s="7" t="s">
        <v>23</v>
      </c>
      <c r="C8" s="7" t="s">
        <v>15</v>
      </c>
      <c r="D8" s="19">
        <v>3</v>
      </c>
      <c r="E8" s="11">
        <v>51200</v>
      </c>
      <c r="F8" s="12">
        <f>402+12961+4197+1049+8192+4267</f>
        <v>31068</v>
      </c>
      <c r="G8" s="12">
        <f t="shared" ref="G8:G28" si="0">+E8+F8</f>
        <v>82268</v>
      </c>
      <c r="H8" s="12">
        <v>18908</v>
      </c>
      <c r="I8" s="12">
        <f>1241+873</f>
        <v>2114</v>
      </c>
      <c r="J8" s="12">
        <v>52712.4</v>
      </c>
    </row>
    <row r="9" spans="1:13" ht="30" customHeight="1" x14ac:dyDescent="0.25">
      <c r="A9" s="7" t="s">
        <v>16</v>
      </c>
      <c r="B9" s="7" t="s">
        <v>23</v>
      </c>
      <c r="C9" s="7" t="s">
        <v>15</v>
      </c>
      <c r="D9" s="19"/>
      <c r="E9" s="11">
        <v>51200</v>
      </c>
      <c r="F9" s="12">
        <f>402+4197+909+7168+4267</f>
        <v>16943</v>
      </c>
      <c r="G9" s="12">
        <f t="shared" si="0"/>
        <v>68143</v>
      </c>
      <c r="H9" s="12">
        <v>14670</v>
      </c>
      <c r="I9" s="12">
        <f>1009+715</f>
        <v>1724</v>
      </c>
      <c r="J9" s="12">
        <v>43215.19</v>
      </c>
    </row>
    <row r="10" spans="1:13" ht="30" customHeight="1" x14ac:dyDescent="0.25">
      <c r="A10" s="7" t="s">
        <v>16</v>
      </c>
      <c r="B10" s="7" t="s">
        <v>23</v>
      </c>
      <c r="C10" s="7" t="s">
        <v>15</v>
      </c>
      <c r="D10" s="19"/>
      <c r="E10" s="11">
        <v>51200</v>
      </c>
      <c r="F10" s="12">
        <f>402+4197+874+4267</f>
        <v>9740</v>
      </c>
      <c r="G10" s="12">
        <f t="shared" si="0"/>
        <v>60940</v>
      </c>
      <c r="H10" s="12">
        <v>12509</v>
      </c>
      <c r="I10" s="12">
        <f>889+633</f>
        <v>1522</v>
      </c>
      <c r="J10" s="12">
        <v>38374.97</v>
      </c>
      <c r="L10" s="10"/>
    </row>
    <row r="11" spans="1:13" ht="30" customHeight="1" x14ac:dyDescent="0.25">
      <c r="A11" s="7" t="s">
        <v>25</v>
      </c>
      <c r="B11" s="7" t="s">
        <v>23</v>
      </c>
      <c r="C11" s="7" t="s">
        <v>15</v>
      </c>
      <c r="D11" s="13">
        <v>1</v>
      </c>
      <c r="E11" s="11">
        <v>33509</v>
      </c>
      <c r="F11" s="12">
        <f>402+2747+572+2792</f>
        <v>6513</v>
      </c>
      <c r="G11" s="12">
        <f t="shared" si="0"/>
        <v>40022</v>
      </c>
      <c r="H11" s="12">
        <v>6882</v>
      </c>
      <c r="I11" s="12">
        <f>568+414</f>
        <v>982</v>
      </c>
      <c r="J11" s="12">
        <v>26573.200000000001</v>
      </c>
      <c r="L11" s="10"/>
    </row>
    <row r="12" spans="1:13" ht="30" customHeight="1" x14ac:dyDescent="0.25">
      <c r="A12" s="7" t="s">
        <v>17</v>
      </c>
      <c r="B12" s="7" t="s">
        <v>23</v>
      </c>
      <c r="C12" s="7" t="s">
        <v>15</v>
      </c>
      <c r="D12" s="13">
        <v>1</v>
      </c>
      <c r="E12" s="11">
        <v>33509</v>
      </c>
      <c r="F12" s="12">
        <f>402+9385+2747+687+5361+2792</f>
        <v>21374</v>
      </c>
      <c r="G12" s="12">
        <f t="shared" si="0"/>
        <v>54883</v>
      </c>
      <c r="H12" s="12">
        <v>10692</v>
      </c>
      <c r="I12" s="12">
        <f>813+582</f>
        <v>1395</v>
      </c>
      <c r="J12" s="12">
        <v>37211.1</v>
      </c>
    </row>
    <row r="13" spans="1:13" ht="30" customHeight="1" x14ac:dyDescent="0.25">
      <c r="A13" s="7" t="s">
        <v>18</v>
      </c>
      <c r="B13" s="7" t="s">
        <v>23</v>
      </c>
      <c r="C13" s="7" t="s">
        <v>15</v>
      </c>
      <c r="D13" s="13">
        <v>1</v>
      </c>
      <c r="E13" s="11">
        <v>25772</v>
      </c>
      <c r="F13" s="12">
        <f>402+2112+440+2148</f>
        <v>5102</v>
      </c>
      <c r="G13" s="12">
        <f t="shared" si="0"/>
        <v>30874</v>
      </c>
      <c r="H13" s="12">
        <v>4755</v>
      </c>
      <c r="I13" s="12">
        <f>428+319</f>
        <v>747</v>
      </c>
      <c r="J13" s="12">
        <v>21077.11</v>
      </c>
    </row>
    <row r="14" spans="1:13" ht="30" customHeight="1" x14ac:dyDescent="0.25">
      <c r="A14" s="7" t="s">
        <v>19</v>
      </c>
      <c r="B14" s="7" t="s">
        <v>23</v>
      </c>
      <c r="C14" s="7" t="s">
        <v>15</v>
      </c>
      <c r="D14" s="13">
        <v>1</v>
      </c>
      <c r="E14" s="11">
        <v>25772</v>
      </c>
      <c r="F14" s="12">
        <f>402+2112+528+4123+2148</f>
        <v>9313</v>
      </c>
      <c r="G14" s="12">
        <f t="shared" si="0"/>
        <v>35085</v>
      </c>
      <c r="H14" s="12">
        <v>5720</v>
      </c>
      <c r="I14" s="12">
        <f>497+366</f>
        <v>863</v>
      </c>
      <c r="J14" s="12">
        <v>24206.14</v>
      </c>
    </row>
    <row r="15" spans="1:13" ht="30" customHeight="1" x14ac:dyDescent="0.25">
      <c r="A15" s="7" t="s">
        <v>20</v>
      </c>
      <c r="B15" s="7" t="s">
        <v>23</v>
      </c>
      <c r="C15" s="7" t="s">
        <v>15</v>
      </c>
      <c r="D15" s="19">
        <v>3</v>
      </c>
      <c r="E15" s="11">
        <v>30740</v>
      </c>
      <c r="F15" s="12">
        <f>402+2520+630+5533+2562</f>
        <v>11647</v>
      </c>
      <c r="G15" s="12">
        <f t="shared" si="0"/>
        <v>42387</v>
      </c>
      <c r="H15" s="12">
        <v>7438</v>
      </c>
      <c r="I15" s="12">
        <f>611+444</f>
        <v>1055</v>
      </c>
      <c r="J15" s="12">
        <v>28770.67</v>
      </c>
    </row>
    <row r="16" spans="1:13" ht="30" customHeight="1" x14ac:dyDescent="0.25">
      <c r="A16" s="7" t="s">
        <v>20</v>
      </c>
      <c r="B16" s="7" t="s">
        <v>23</v>
      </c>
      <c r="C16" s="7" t="s">
        <v>15</v>
      </c>
      <c r="D16" s="19"/>
      <c r="E16" s="11">
        <v>30740</v>
      </c>
      <c r="F16" s="12">
        <f>402+2520+546+4304+2562</f>
        <v>10334</v>
      </c>
      <c r="G16" s="12">
        <f t="shared" si="0"/>
        <v>41074</v>
      </c>
      <c r="H16" s="12">
        <v>7129</v>
      </c>
      <c r="I16" s="12">
        <f>589+429</f>
        <v>1018</v>
      </c>
      <c r="J16" s="12">
        <v>27802.46</v>
      </c>
    </row>
    <row r="17" spans="1:10" ht="30" customHeight="1" x14ac:dyDescent="0.25">
      <c r="A17" s="7" t="s">
        <v>20</v>
      </c>
      <c r="B17" s="7" t="s">
        <v>23</v>
      </c>
      <c r="C17" s="7" t="s">
        <v>15</v>
      </c>
      <c r="D17" s="19"/>
      <c r="E17" s="11">
        <v>30740</v>
      </c>
      <c r="F17" s="12">
        <f>402+2520+525+2562</f>
        <v>6009</v>
      </c>
      <c r="G17" s="12">
        <f t="shared" si="0"/>
        <v>36749</v>
      </c>
      <c r="H17" s="12">
        <v>6111</v>
      </c>
      <c r="I17" s="12">
        <f>518+380</f>
        <v>898</v>
      </c>
      <c r="J17" s="12">
        <v>24615.05</v>
      </c>
    </row>
    <row r="18" spans="1:10" ht="30" customHeight="1" x14ac:dyDescent="0.25">
      <c r="A18" s="7" t="s">
        <v>21</v>
      </c>
      <c r="B18" s="7" t="s">
        <v>23</v>
      </c>
      <c r="C18" s="7" t="s">
        <v>15</v>
      </c>
      <c r="D18" s="20">
        <v>7</v>
      </c>
      <c r="E18" s="11">
        <v>25772</v>
      </c>
      <c r="F18" s="12">
        <f>402+2112+493+918+4123+2148</f>
        <v>10196</v>
      </c>
      <c r="G18" s="12">
        <f t="shared" si="0"/>
        <v>35968</v>
      </c>
      <c r="H18" s="12">
        <v>5920</v>
      </c>
      <c r="I18" s="12">
        <f>497+366</f>
        <v>863</v>
      </c>
      <c r="J18" s="12">
        <v>24890.48</v>
      </c>
    </row>
    <row r="19" spans="1:10" ht="30" customHeight="1" x14ac:dyDescent="0.25">
      <c r="A19" s="7" t="s">
        <v>21</v>
      </c>
      <c r="B19" s="7" t="s">
        <v>23</v>
      </c>
      <c r="C19" s="7" t="s">
        <v>15</v>
      </c>
      <c r="D19" s="20"/>
      <c r="E19" s="11">
        <v>25772</v>
      </c>
      <c r="F19" s="12">
        <f>402+2112+458+3093+2148</f>
        <v>8213</v>
      </c>
      <c r="G19" s="12">
        <f t="shared" si="0"/>
        <v>33985</v>
      </c>
      <c r="H19" s="12">
        <v>5461</v>
      </c>
      <c r="I19" s="12">
        <v>833</v>
      </c>
      <c r="J19" s="12">
        <v>23394.91</v>
      </c>
    </row>
    <row r="20" spans="1:10" ht="30" customHeight="1" x14ac:dyDescent="0.25">
      <c r="A20" s="7" t="s">
        <v>21</v>
      </c>
      <c r="B20" s="7" t="s">
        <v>23</v>
      </c>
      <c r="C20" s="7" t="s">
        <v>15</v>
      </c>
      <c r="D20" s="20"/>
      <c r="E20" s="11">
        <v>25772</v>
      </c>
      <c r="F20" s="12">
        <f>402+2112+563+4639+2148</f>
        <v>9864</v>
      </c>
      <c r="G20" s="12">
        <f t="shared" si="0"/>
        <v>35636</v>
      </c>
      <c r="H20" s="12">
        <v>5850</v>
      </c>
      <c r="I20" s="12">
        <v>878</v>
      </c>
      <c r="J20" s="12">
        <v>24612.959999999999</v>
      </c>
    </row>
    <row r="21" spans="1:10" ht="30" customHeight="1" x14ac:dyDescent="0.25">
      <c r="A21" s="7" t="s">
        <v>21</v>
      </c>
      <c r="B21" s="7" t="s">
        <v>23</v>
      </c>
      <c r="C21" s="7" t="s">
        <v>15</v>
      </c>
      <c r="D21" s="20"/>
      <c r="E21" s="11">
        <v>25772</v>
      </c>
      <c r="F21" s="12">
        <f>402+2112+493+3608+2148</f>
        <v>8763</v>
      </c>
      <c r="G21" s="12">
        <f t="shared" si="0"/>
        <v>34535</v>
      </c>
      <c r="H21" s="12">
        <v>5591</v>
      </c>
      <c r="I21" s="12">
        <v>848</v>
      </c>
      <c r="J21" s="12">
        <v>23800.240000000002</v>
      </c>
    </row>
    <row r="22" spans="1:10" ht="30" customHeight="1" x14ac:dyDescent="0.25">
      <c r="A22" s="7" t="s">
        <v>21</v>
      </c>
      <c r="B22" s="7" t="s">
        <v>23</v>
      </c>
      <c r="C22" s="7" t="s">
        <v>15</v>
      </c>
      <c r="D22" s="20"/>
      <c r="E22" s="11">
        <v>25772</v>
      </c>
      <c r="F22" s="12">
        <f>402+2112+528+4123+2148</f>
        <v>9313</v>
      </c>
      <c r="G22" s="12">
        <f t="shared" si="0"/>
        <v>35085</v>
      </c>
      <c r="H22" s="12">
        <v>5720</v>
      </c>
      <c r="I22" s="12">
        <f>497+366</f>
        <v>863</v>
      </c>
      <c r="J22" s="12">
        <v>24206.14</v>
      </c>
    </row>
    <row r="23" spans="1:10" ht="30" customHeight="1" x14ac:dyDescent="0.25">
      <c r="A23" s="7" t="s">
        <v>21</v>
      </c>
      <c r="B23" s="7" t="s">
        <v>23</v>
      </c>
      <c r="C23" s="7" t="s">
        <v>15</v>
      </c>
      <c r="D23" s="20"/>
      <c r="E23" s="11">
        <v>25772</v>
      </c>
      <c r="F23" s="12">
        <f>402+2112+440+3093+2148</f>
        <v>8195</v>
      </c>
      <c r="G23" s="12">
        <f t="shared" si="0"/>
        <v>33967</v>
      </c>
      <c r="H23" s="12">
        <v>5457</v>
      </c>
      <c r="I23" s="12">
        <f>479+354</f>
        <v>833</v>
      </c>
      <c r="J23" s="12">
        <v>23381.45</v>
      </c>
    </row>
    <row r="24" spans="1:10" ht="30" customHeight="1" x14ac:dyDescent="0.25">
      <c r="A24" s="7" t="s">
        <v>21</v>
      </c>
      <c r="B24" s="7" t="s">
        <v>23</v>
      </c>
      <c r="C24" s="7" t="s">
        <v>15</v>
      </c>
      <c r="D24" s="20"/>
      <c r="E24" s="11">
        <v>25772</v>
      </c>
      <c r="F24" s="12">
        <f>402+2112+440+3093+2148</f>
        <v>8195</v>
      </c>
      <c r="G24" s="12">
        <f t="shared" si="0"/>
        <v>33967</v>
      </c>
      <c r="H24" s="12">
        <v>5457</v>
      </c>
      <c r="I24" s="12">
        <f>479+354</f>
        <v>833</v>
      </c>
      <c r="J24" s="12">
        <v>23381.45</v>
      </c>
    </row>
    <row r="25" spans="1:10" ht="30" customHeight="1" x14ac:dyDescent="0.25">
      <c r="A25" s="7" t="s">
        <v>22</v>
      </c>
      <c r="B25" s="7" t="s">
        <v>23</v>
      </c>
      <c r="C25" s="7" t="s">
        <v>15</v>
      </c>
      <c r="D25" s="21">
        <v>4</v>
      </c>
      <c r="E25" s="11">
        <v>23258</v>
      </c>
      <c r="F25" s="12">
        <f>402+1906+477+3721+1938</f>
        <v>8444</v>
      </c>
      <c r="G25" s="12">
        <f t="shared" si="0"/>
        <v>31702</v>
      </c>
      <c r="H25" s="12">
        <v>4932</v>
      </c>
      <c r="I25" s="12">
        <f>445+330</f>
        <v>775</v>
      </c>
      <c r="J25" s="12">
        <v>22118.87</v>
      </c>
    </row>
    <row r="26" spans="1:10" ht="30" customHeight="1" x14ac:dyDescent="0.25">
      <c r="A26" s="7" t="s">
        <v>22</v>
      </c>
      <c r="B26" s="7" t="s">
        <v>23</v>
      </c>
      <c r="C26" s="7" t="s">
        <v>15</v>
      </c>
      <c r="D26" s="22"/>
      <c r="E26" s="11">
        <v>23258</v>
      </c>
      <c r="F26" s="12">
        <f>402+1906+445+3721</f>
        <v>6474</v>
      </c>
      <c r="G26" s="12">
        <f t="shared" si="0"/>
        <v>29732</v>
      </c>
      <c r="H26" s="12">
        <v>4925</v>
      </c>
      <c r="I26" s="12">
        <f>444+330</f>
        <v>774</v>
      </c>
      <c r="J26" s="12">
        <v>22094.720000000001</v>
      </c>
    </row>
    <row r="27" spans="1:10" ht="30" customHeight="1" x14ac:dyDescent="0.25">
      <c r="A27" s="7" t="s">
        <v>22</v>
      </c>
      <c r="B27" s="7" t="s">
        <v>23</v>
      </c>
      <c r="C27" s="7" t="s">
        <v>15</v>
      </c>
      <c r="D27" s="22"/>
      <c r="E27" s="11">
        <v>23258</v>
      </c>
      <c r="F27" s="12">
        <f>402+1906+397+2791+1938</f>
        <v>7434</v>
      </c>
      <c r="G27" s="12">
        <f t="shared" si="0"/>
        <v>30692</v>
      </c>
      <c r="H27" s="12">
        <v>4716</v>
      </c>
      <c r="I27" s="12">
        <f>428+319</f>
        <v>747</v>
      </c>
      <c r="J27" s="12">
        <v>21352.81</v>
      </c>
    </row>
    <row r="28" spans="1:10" ht="30" customHeight="1" x14ac:dyDescent="0.25">
      <c r="A28" s="7" t="s">
        <v>22</v>
      </c>
      <c r="B28" s="7" t="s">
        <v>23</v>
      </c>
      <c r="C28" s="7" t="s">
        <v>15</v>
      </c>
      <c r="D28" s="23"/>
      <c r="E28" s="11">
        <v>23258</v>
      </c>
      <c r="F28" s="12">
        <f>402+1906+397+1938</f>
        <v>4643</v>
      </c>
      <c r="G28" s="12">
        <f t="shared" si="0"/>
        <v>27901</v>
      </c>
      <c r="H28" s="12">
        <v>4120</v>
      </c>
      <c r="I28" s="12">
        <f>382+288</f>
        <v>670</v>
      </c>
      <c r="J28" s="12">
        <v>19235.45</v>
      </c>
    </row>
    <row r="29" spans="1:10" ht="15" customHeight="1" x14ac:dyDescent="0.25">
      <c r="E29" s="10"/>
      <c r="F29" s="10"/>
      <c r="G29" s="10"/>
      <c r="H29" s="10"/>
      <c r="I29" s="10"/>
      <c r="J29" s="10"/>
    </row>
    <row r="30" spans="1:10" s="6" customFormat="1" ht="15" customHeight="1" x14ac:dyDescent="0.25">
      <c r="A30" s="14" t="s">
        <v>13</v>
      </c>
      <c r="B30" s="14"/>
      <c r="C30" s="14"/>
      <c r="D30" s="14"/>
      <c r="E30" s="14"/>
      <c r="F30" s="14"/>
      <c r="G30" s="14"/>
      <c r="H30" s="14"/>
      <c r="I30" s="14"/>
      <c r="J30" s="14"/>
    </row>
    <row r="31" spans="1:10" s="6" customFormat="1" ht="15" customHeight="1" x14ac:dyDescent="0.2">
      <c r="A31" s="3" t="s">
        <v>28</v>
      </c>
      <c r="B31" s="4"/>
      <c r="C31" s="4"/>
      <c r="D31" s="4"/>
      <c r="E31" s="4"/>
      <c r="F31" s="4"/>
      <c r="G31" s="4"/>
      <c r="H31" s="4"/>
      <c r="I31" s="5"/>
    </row>
    <row r="32" spans="1:10" ht="15" customHeight="1" x14ac:dyDescent="0.25"/>
    <row r="33" spans="1:1" ht="15" customHeight="1" x14ac:dyDescent="0.25">
      <c r="A33" t="s">
        <v>26</v>
      </c>
    </row>
    <row r="34" spans="1:1" ht="15" customHeight="1" x14ac:dyDescent="0.25"/>
  </sheetData>
  <mergeCells count="15">
    <mergeCell ref="A30:J30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  <mergeCell ref="D8:D10"/>
    <mergeCell ref="D15:D17"/>
    <mergeCell ref="D18:D24"/>
    <mergeCell ref="D25:D28"/>
  </mergeCells>
  <printOptions horizontalCentered="1"/>
  <pageMargins left="0.51181102362204722" right="0.51181102362204722" top="0.55118110236220474" bottom="0.55118110236220474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F_Tabulares_Dependencias</vt:lpstr>
      <vt:lpstr>F_Tabulares_Dependencias!Área_de_impresión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UTM21882-2013</cp:lastModifiedBy>
  <cp:lastPrinted>2024-04-08T16:27:54Z</cp:lastPrinted>
  <dcterms:created xsi:type="dcterms:W3CDTF">2020-02-25T00:01:45Z</dcterms:created>
  <dcterms:modified xsi:type="dcterms:W3CDTF">2025-01-08T16:28:40Z</dcterms:modified>
</cp:coreProperties>
</file>